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 B\Dropbox\Judo Canada\2. Panam\2022\IBSA - Panam\2. Delegations\"/>
    </mc:Choice>
  </mc:AlternateContent>
  <xr:revisionPtr revIDLastSave="0" documentId="13_ncr:1_{E7383F89-EA29-4563-8709-2C1529A475D7}" xr6:coauthVersionLast="47" xr6:coauthVersionMax="47" xr10:uidLastSave="{00000000-0000-0000-0000-000000000000}"/>
  <workbookProtection workbookPassword="838A" lockStructure="1"/>
  <bookViews>
    <workbookView xWindow="-120" yWindow="-120" windowWidth="29040" windowHeight="15720" xr2:uid="{00000000-000D-0000-FFFF-FFFF00000000}"/>
  </bookViews>
  <sheets>
    <sheet name="Travel&amp;Room Information" sheetId="1" r:id="rId1"/>
    <sheet name="Invoice" sheetId="2" r:id="rId2"/>
  </sheets>
  <definedNames>
    <definedName name="_xlnm.Print_Area" localSheetId="1">Invoice!$B$2:$M$63</definedName>
    <definedName name="_xlnm.Print_Area" localSheetId="0">'Travel&amp;Room Information'!$B$2:$Z$58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AS48" i="1" l="1"/>
  <c r="AR48" i="1"/>
  <c r="AQ48" i="1"/>
  <c r="AP48" i="1"/>
  <c r="AO48" i="1"/>
  <c r="AN48" i="1"/>
  <c r="AM48" i="1"/>
  <c r="AL48" i="1"/>
  <c r="AK48" i="1"/>
  <c r="AS47" i="1"/>
  <c r="AR47" i="1"/>
  <c r="AQ47" i="1"/>
  <c r="AP47" i="1"/>
  <c r="AO47" i="1"/>
  <c r="AN47" i="1"/>
  <c r="AM47" i="1"/>
  <c r="AL47" i="1"/>
  <c r="AK47" i="1"/>
  <c r="AS46" i="1"/>
  <c r="AR46" i="1"/>
  <c r="AQ46" i="1"/>
  <c r="AP46" i="1"/>
  <c r="AO46" i="1"/>
  <c r="AN46" i="1"/>
  <c r="AM46" i="1"/>
  <c r="AL46" i="1"/>
  <c r="AK46" i="1"/>
  <c r="AS45" i="1"/>
  <c r="AR45" i="1"/>
  <c r="AQ45" i="1"/>
  <c r="AP45" i="1"/>
  <c r="AO45" i="1"/>
  <c r="AN45" i="1"/>
  <c r="AM45" i="1"/>
  <c r="AL45" i="1"/>
  <c r="AK45" i="1"/>
  <c r="AS44" i="1"/>
  <c r="AR44" i="1"/>
  <c r="AQ44" i="1"/>
  <c r="AP44" i="1"/>
  <c r="AO44" i="1"/>
  <c r="AN44" i="1"/>
  <c r="AM44" i="1"/>
  <c r="AL44" i="1"/>
  <c r="AK44" i="1"/>
  <c r="AS43" i="1"/>
  <c r="AR43" i="1"/>
  <c r="AQ43" i="1"/>
  <c r="AP43" i="1"/>
  <c r="AO43" i="1"/>
  <c r="AN43" i="1"/>
  <c r="AM43" i="1"/>
  <c r="AL43" i="1"/>
  <c r="AK43" i="1"/>
  <c r="AS42" i="1"/>
  <c r="AR42" i="1"/>
  <c r="AQ42" i="1"/>
  <c r="AP42" i="1"/>
  <c r="AO42" i="1"/>
  <c r="AN42" i="1"/>
  <c r="AM42" i="1"/>
  <c r="AL42" i="1"/>
  <c r="AK42" i="1"/>
  <c r="AS41" i="1"/>
  <c r="AR41" i="1"/>
  <c r="AQ41" i="1"/>
  <c r="AP41" i="1"/>
  <c r="AO41" i="1"/>
  <c r="AN41" i="1"/>
  <c r="AM41" i="1"/>
  <c r="AL41" i="1"/>
  <c r="AK41" i="1"/>
  <c r="AS40" i="1"/>
  <c r="AR40" i="1"/>
  <c r="AQ40" i="1"/>
  <c r="AP40" i="1"/>
  <c r="AO40" i="1"/>
  <c r="AN40" i="1"/>
  <c r="AM40" i="1"/>
  <c r="AL40" i="1"/>
  <c r="AK40" i="1"/>
  <c r="AS39" i="1"/>
  <c r="AR39" i="1"/>
  <c r="AQ39" i="1"/>
  <c r="AP39" i="1"/>
  <c r="AO39" i="1"/>
  <c r="AN39" i="1"/>
  <c r="AM39" i="1"/>
  <c r="AL39" i="1"/>
  <c r="AK39" i="1"/>
  <c r="AS38" i="1"/>
  <c r="AR38" i="1"/>
  <c r="AQ38" i="1"/>
  <c r="AP38" i="1"/>
  <c r="AO38" i="1"/>
  <c r="AN38" i="1"/>
  <c r="AM38" i="1"/>
  <c r="AL38" i="1"/>
  <c r="AK38" i="1"/>
  <c r="AS37" i="1"/>
  <c r="AR37" i="1"/>
  <c r="AQ37" i="1"/>
  <c r="AP37" i="1"/>
  <c r="AO37" i="1"/>
  <c r="AN37" i="1"/>
  <c r="AM37" i="1"/>
  <c r="AL37" i="1"/>
  <c r="AK37" i="1"/>
  <c r="AS36" i="1"/>
  <c r="AR36" i="1"/>
  <c r="AQ36" i="1"/>
  <c r="AP36" i="1"/>
  <c r="AO36" i="1"/>
  <c r="AN36" i="1"/>
  <c r="AM36" i="1"/>
  <c r="AL36" i="1"/>
  <c r="AK36" i="1"/>
  <c r="AS35" i="1"/>
  <c r="AR35" i="1"/>
  <c r="AQ35" i="1"/>
  <c r="AP35" i="1"/>
  <c r="AO35" i="1"/>
  <c r="AN35" i="1"/>
  <c r="AM35" i="1"/>
  <c r="AL35" i="1"/>
  <c r="AK35" i="1"/>
  <c r="AS34" i="1"/>
  <c r="AR34" i="1"/>
  <c r="AQ34" i="1"/>
  <c r="AP34" i="1"/>
  <c r="AO34" i="1"/>
  <c r="AN34" i="1"/>
  <c r="AM34" i="1"/>
  <c r="AL34" i="1"/>
  <c r="AK34" i="1"/>
  <c r="AS33" i="1"/>
  <c r="AR33" i="1"/>
  <c r="AQ33" i="1"/>
  <c r="AP33" i="1"/>
  <c r="AO33" i="1"/>
  <c r="AN33" i="1"/>
  <c r="AM33" i="1"/>
  <c r="AL33" i="1"/>
  <c r="AK33" i="1"/>
  <c r="AS32" i="1"/>
  <c r="AR32" i="1"/>
  <c r="AQ32" i="1"/>
  <c r="AP32" i="1"/>
  <c r="AO32" i="1"/>
  <c r="AN32" i="1"/>
  <c r="AM32" i="1"/>
  <c r="AL32" i="1"/>
  <c r="AK32" i="1"/>
  <c r="AS31" i="1"/>
  <c r="AR31" i="1"/>
  <c r="AQ31" i="1"/>
  <c r="AP31" i="1"/>
  <c r="AO31" i="1"/>
  <c r="AN31" i="1"/>
  <c r="AM31" i="1"/>
  <c r="AL31" i="1"/>
  <c r="AK31" i="1"/>
  <c r="AS30" i="1"/>
  <c r="AR30" i="1"/>
  <c r="AQ30" i="1"/>
  <c r="AP30" i="1"/>
  <c r="AO30" i="1"/>
  <c r="AN30" i="1"/>
  <c r="AM30" i="1"/>
  <c r="AL30" i="1"/>
  <c r="AK30" i="1"/>
  <c r="AS29" i="1"/>
  <c r="AR29" i="1"/>
  <c r="AQ29" i="1"/>
  <c r="AP29" i="1"/>
  <c r="AO29" i="1"/>
  <c r="AN29" i="1"/>
  <c r="AM29" i="1"/>
  <c r="AL29" i="1"/>
  <c r="AK29" i="1"/>
  <c r="AS28" i="1"/>
  <c r="AR28" i="1"/>
  <c r="AQ28" i="1"/>
  <c r="AP28" i="1"/>
  <c r="AO28" i="1"/>
  <c r="AN28" i="1"/>
  <c r="AM28" i="1"/>
  <c r="AL28" i="1"/>
  <c r="AK28" i="1"/>
  <c r="AS27" i="1"/>
  <c r="AR27" i="1"/>
  <c r="AQ27" i="1"/>
  <c r="AP27" i="1"/>
  <c r="AO27" i="1"/>
  <c r="AN27" i="1"/>
  <c r="AM27" i="1"/>
  <c r="AL27" i="1"/>
  <c r="AK27" i="1"/>
  <c r="AS26" i="1"/>
  <c r="AR26" i="1"/>
  <c r="AQ26" i="1"/>
  <c r="AP26" i="1"/>
  <c r="AO26" i="1"/>
  <c r="AN26" i="1"/>
  <c r="AM26" i="1"/>
  <c r="AL26" i="1"/>
  <c r="AK26" i="1"/>
  <c r="AS25" i="1"/>
  <c r="AR25" i="1"/>
  <c r="AQ25" i="1"/>
  <c r="AP25" i="1"/>
  <c r="AO25" i="1"/>
  <c r="AN25" i="1"/>
  <c r="AM25" i="1"/>
  <c r="AL25" i="1"/>
  <c r="AK25" i="1"/>
  <c r="AS24" i="1"/>
  <c r="AR24" i="1"/>
  <c r="AQ24" i="1"/>
  <c r="AP24" i="1"/>
  <c r="AO24" i="1"/>
  <c r="AN24" i="1"/>
  <c r="AM24" i="1"/>
  <c r="AL24" i="1"/>
  <c r="AK24" i="1"/>
  <c r="AS22" i="1"/>
  <c r="AR22" i="1"/>
  <c r="AQ22" i="1"/>
  <c r="AP22" i="1"/>
  <c r="AO22" i="1"/>
  <c r="AN22" i="1"/>
  <c r="AM22" i="1"/>
  <c r="AK22" i="1"/>
  <c r="AS21" i="1"/>
  <c r="AR21" i="1"/>
  <c r="AQ21" i="1"/>
  <c r="AP21" i="1"/>
  <c r="AO21" i="1"/>
  <c r="AN21" i="1"/>
  <c r="AM21" i="1"/>
  <c r="AL21" i="1"/>
  <c r="AK21" i="1"/>
  <c r="V15" i="1"/>
  <c r="AL22" i="1" s="1"/>
  <c r="C12" i="2" l="1"/>
  <c r="O45" i="2"/>
  <c r="K40" i="2"/>
  <c r="J40" i="2"/>
  <c r="I40" i="2"/>
  <c r="H40" i="2"/>
  <c r="F40" i="2"/>
  <c r="E40" i="2"/>
  <c r="D40" i="2"/>
  <c r="K39" i="2"/>
  <c r="J39" i="2"/>
  <c r="I39" i="2"/>
  <c r="H39" i="2"/>
  <c r="F39" i="2"/>
  <c r="E39" i="2"/>
  <c r="D39" i="2"/>
  <c r="K38" i="2"/>
  <c r="J38" i="2"/>
  <c r="I38" i="2"/>
  <c r="H38" i="2"/>
  <c r="F38" i="2"/>
  <c r="E38" i="2"/>
  <c r="D38" i="2"/>
  <c r="K37" i="2"/>
  <c r="J37" i="2"/>
  <c r="I37" i="2"/>
  <c r="H37" i="2"/>
  <c r="F37" i="2"/>
  <c r="E37" i="2"/>
  <c r="D37" i="2"/>
  <c r="K36" i="2"/>
  <c r="J36" i="2"/>
  <c r="I36" i="2"/>
  <c r="H36" i="2"/>
  <c r="F36" i="2"/>
  <c r="E36" i="2"/>
  <c r="D36" i="2"/>
  <c r="K35" i="2"/>
  <c r="J35" i="2"/>
  <c r="I35" i="2"/>
  <c r="H35" i="2"/>
  <c r="F35" i="2"/>
  <c r="E35" i="2"/>
  <c r="D35" i="2"/>
  <c r="K34" i="2"/>
  <c r="J34" i="2"/>
  <c r="I34" i="2"/>
  <c r="H34" i="2"/>
  <c r="F34" i="2"/>
  <c r="E34" i="2"/>
  <c r="D34" i="2"/>
  <c r="K33" i="2"/>
  <c r="J33" i="2"/>
  <c r="I33" i="2"/>
  <c r="H33" i="2"/>
  <c r="F33" i="2"/>
  <c r="E33" i="2"/>
  <c r="D33" i="2"/>
  <c r="K32" i="2"/>
  <c r="J32" i="2"/>
  <c r="I32" i="2"/>
  <c r="H32" i="2"/>
  <c r="F32" i="2"/>
  <c r="E32" i="2"/>
  <c r="D32" i="2"/>
  <c r="K31" i="2"/>
  <c r="J31" i="2"/>
  <c r="I31" i="2"/>
  <c r="H31" i="2"/>
  <c r="F31" i="2"/>
  <c r="E31" i="2"/>
  <c r="D31" i="2"/>
  <c r="K30" i="2"/>
  <c r="J30" i="2"/>
  <c r="I30" i="2"/>
  <c r="H30" i="2"/>
  <c r="F30" i="2"/>
  <c r="E30" i="2"/>
  <c r="D30" i="2"/>
  <c r="K29" i="2"/>
  <c r="J29" i="2"/>
  <c r="I29" i="2"/>
  <c r="H29" i="2"/>
  <c r="F29" i="2"/>
  <c r="E29" i="2"/>
  <c r="D29" i="2"/>
  <c r="K28" i="2"/>
  <c r="J28" i="2"/>
  <c r="I28" i="2"/>
  <c r="H28" i="2"/>
  <c r="F28" i="2"/>
  <c r="E28" i="2"/>
  <c r="D28" i="2"/>
  <c r="K27" i="2"/>
  <c r="J27" i="2"/>
  <c r="I27" i="2"/>
  <c r="H27" i="2"/>
  <c r="F27" i="2"/>
  <c r="E27" i="2"/>
  <c r="D27" i="2"/>
  <c r="K26" i="2"/>
  <c r="J26" i="2"/>
  <c r="I26" i="2"/>
  <c r="H26" i="2"/>
  <c r="F26" i="2"/>
  <c r="E26" i="2"/>
  <c r="D26" i="2"/>
  <c r="K25" i="2"/>
  <c r="J25" i="2"/>
  <c r="I25" i="2"/>
  <c r="H25" i="2"/>
  <c r="F25" i="2"/>
  <c r="E25" i="2"/>
  <c r="D25" i="2"/>
  <c r="K24" i="2"/>
  <c r="J24" i="2"/>
  <c r="I24" i="2"/>
  <c r="H24" i="2"/>
  <c r="F24" i="2"/>
  <c r="E24" i="2"/>
  <c r="D24" i="2"/>
  <c r="K23" i="2"/>
  <c r="J23" i="2"/>
  <c r="I23" i="2"/>
  <c r="H23" i="2"/>
  <c r="F23" i="2"/>
  <c r="E23" i="2"/>
  <c r="D23" i="2"/>
  <c r="K22" i="2"/>
  <c r="J22" i="2"/>
  <c r="I22" i="2"/>
  <c r="H22" i="2"/>
  <c r="F22" i="2"/>
  <c r="E22" i="2"/>
  <c r="D22" i="2"/>
  <c r="K21" i="2"/>
  <c r="J21" i="2"/>
  <c r="I21" i="2"/>
  <c r="H21" i="2"/>
  <c r="F21" i="2"/>
  <c r="E21" i="2"/>
  <c r="D21" i="2"/>
  <c r="K20" i="2"/>
  <c r="J20" i="2"/>
  <c r="I20" i="2"/>
  <c r="H20" i="2"/>
  <c r="F20" i="2"/>
  <c r="E20" i="2"/>
  <c r="D20" i="2"/>
  <c r="K19" i="2"/>
  <c r="J19" i="2"/>
  <c r="I19" i="2"/>
  <c r="H19" i="2"/>
  <c r="F19" i="2"/>
  <c r="E19" i="2"/>
  <c r="D19" i="2"/>
  <c r="K18" i="2"/>
  <c r="J18" i="2"/>
  <c r="I18" i="2"/>
  <c r="H18" i="2"/>
  <c r="F18" i="2"/>
  <c r="E18" i="2"/>
  <c r="D18" i="2"/>
  <c r="K17" i="2"/>
  <c r="J17" i="2"/>
  <c r="I17" i="2"/>
  <c r="H17" i="2"/>
  <c r="F17" i="2"/>
  <c r="E17" i="2"/>
  <c r="D17" i="2"/>
  <c r="K16" i="2"/>
  <c r="J16" i="2"/>
  <c r="I16" i="2"/>
  <c r="H16" i="2"/>
  <c r="F16" i="2"/>
  <c r="E16" i="2"/>
  <c r="D16" i="2"/>
  <c r="AV48" i="1"/>
  <c r="AU48" i="1"/>
  <c r="AT48" i="1"/>
  <c r="AJ48" i="1"/>
  <c r="AI48" i="1"/>
  <c r="AH48" i="1"/>
  <c r="AG48" i="1"/>
  <c r="AV47" i="1"/>
  <c r="AU47" i="1"/>
  <c r="AT47" i="1"/>
  <c r="AJ47" i="1"/>
  <c r="AI47" i="1"/>
  <c r="AH47" i="1"/>
  <c r="AG47" i="1"/>
  <c r="AV46" i="1"/>
  <c r="AU46" i="1"/>
  <c r="AT46" i="1"/>
  <c r="AJ46" i="1"/>
  <c r="AI46" i="1"/>
  <c r="AH46" i="1"/>
  <c r="AG46" i="1"/>
  <c r="AV45" i="1"/>
  <c r="AU45" i="1"/>
  <c r="AT45" i="1"/>
  <c r="AJ45" i="1"/>
  <c r="AI45" i="1"/>
  <c r="AH45" i="1"/>
  <c r="AG45" i="1"/>
  <c r="AV44" i="1"/>
  <c r="AU44" i="1"/>
  <c r="AT44" i="1"/>
  <c r="AJ44" i="1"/>
  <c r="AI44" i="1"/>
  <c r="AH44" i="1"/>
  <c r="AG44" i="1"/>
  <c r="AV43" i="1"/>
  <c r="AU43" i="1"/>
  <c r="AT43" i="1"/>
  <c r="AJ43" i="1"/>
  <c r="AI43" i="1"/>
  <c r="AH43" i="1"/>
  <c r="AG43" i="1"/>
  <c r="AV42" i="1"/>
  <c r="AU42" i="1"/>
  <c r="AT42" i="1"/>
  <c r="AJ42" i="1"/>
  <c r="AI42" i="1"/>
  <c r="AH42" i="1"/>
  <c r="AG42" i="1"/>
  <c r="AV41" i="1"/>
  <c r="AU41" i="1"/>
  <c r="AT41" i="1"/>
  <c r="AJ41" i="1"/>
  <c r="AI41" i="1"/>
  <c r="AH41" i="1"/>
  <c r="AG41" i="1"/>
  <c r="AV40" i="1"/>
  <c r="AU40" i="1"/>
  <c r="AT40" i="1"/>
  <c r="AJ40" i="1"/>
  <c r="AI40" i="1"/>
  <c r="AH40" i="1"/>
  <c r="AG40" i="1"/>
  <c r="AV39" i="1"/>
  <c r="AU39" i="1"/>
  <c r="AT39" i="1"/>
  <c r="AJ39" i="1"/>
  <c r="AI39" i="1"/>
  <c r="AH39" i="1"/>
  <c r="AG39" i="1"/>
  <c r="AV38" i="1"/>
  <c r="AU38" i="1"/>
  <c r="AT38" i="1"/>
  <c r="AJ38" i="1"/>
  <c r="AI38" i="1"/>
  <c r="AH38" i="1"/>
  <c r="AG38" i="1"/>
  <c r="AV37" i="1"/>
  <c r="AU37" i="1"/>
  <c r="AT37" i="1"/>
  <c r="AJ37" i="1"/>
  <c r="AI37" i="1"/>
  <c r="AH37" i="1"/>
  <c r="AG37" i="1"/>
  <c r="AV36" i="1"/>
  <c r="AU36" i="1"/>
  <c r="AT36" i="1"/>
  <c r="AJ36" i="1"/>
  <c r="AI36" i="1"/>
  <c r="AH36" i="1"/>
  <c r="AG36" i="1"/>
  <c r="AV35" i="1"/>
  <c r="AU35" i="1"/>
  <c r="AT35" i="1"/>
  <c r="AJ35" i="1"/>
  <c r="AI35" i="1"/>
  <c r="AH35" i="1"/>
  <c r="AG35" i="1"/>
  <c r="AV34" i="1"/>
  <c r="AU34" i="1"/>
  <c r="AT34" i="1"/>
  <c r="AJ34" i="1"/>
  <c r="AI34" i="1"/>
  <c r="AH34" i="1"/>
  <c r="AG34" i="1"/>
  <c r="AV33" i="1"/>
  <c r="AU33" i="1"/>
  <c r="AT33" i="1"/>
  <c r="AJ33" i="1"/>
  <c r="AI33" i="1"/>
  <c r="AH33" i="1"/>
  <c r="AG33" i="1"/>
  <c r="AV32" i="1"/>
  <c r="AU32" i="1"/>
  <c r="AT32" i="1"/>
  <c r="AJ32" i="1"/>
  <c r="AI32" i="1"/>
  <c r="AH32" i="1"/>
  <c r="AG32" i="1"/>
  <c r="AV31" i="1"/>
  <c r="AU31" i="1"/>
  <c r="AT31" i="1"/>
  <c r="AJ31" i="1"/>
  <c r="AI31" i="1"/>
  <c r="AH31" i="1"/>
  <c r="AG31" i="1"/>
  <c r="AV30" i="1"/>
  <c r="AU30" i="1"/>
  <c r="AT30" i="1"/>
  <c r="AJ30" i="1"/>
  <c r="AI30" i="1"/>
  <c r="AH30" i="1"/>
  <c r="AG30" i="1"/>
  <c r="AV29" i="1"/>
  <c r="AU29" i="1"/>
  <c r="AT29" i="1"/>
  <c r="AJ29" i="1"/>
  <c r="AI29" i="1"/>
  <c r="AH29" i="1"/>
  <c r="AG29" i="1"/>
  <c r="AV28" i="1"/>
  <c r="AU28" i="1"/>
  <c r="AT28" i="1"/>
  <c r="AJ28" i="1"/>
  <c r="AI28" i="1"/>
  <c r="AH28" i="1"/>
  <c r="AG28" i="1"/>
  <c r="AV27" i="1"/>
  <c r="AU27" i="1"/>
  <c r="AT27" i="1"/>
  <c r="AJ27" i="1"/>
  <c r="AI27" i="1"/>
  <c r="AH27" i="1"/>
  <c r="AG27" i="1"/>
  <c r="AV26" i="1"/>
  <c r="AU26" i="1"/>
  <c r="AT26" i="1"/>
  <c r="AJ26" i="1"/>
  <c r="AI26" i="1"/>
  <c r="AH26" i="1"/>
  <c r="AG26" i="1"/>
  <c r="AV25" i="1"/>
  <c r="AU25" i="1"/>
  <c r="AT25" i="1"/>
  <c r="AJ25" i="1"/>
  <c r="AI25" i="1"/>
  <c r="AH25" i="1"/>
  <c r="AG25" i="1"/>
  <c r="AV24" i="1"/>
  <c r="AU24" i="1"/>
  <c r="AT24" i="1"/>
  <c r="AJ24" i="1"/>
  <c r="AI24" i="1"/>
  <c r="AH24" i="1"/>
  <c r="AG24" i="1"/>
  <c r="G42" i="2" s="1"/>
  <c r="L42" i="2" s="1"/>
  <c r="AV22" i="1"/>
  <c r="AU22" i="1"/>
  <c r="AT22" i="1"/>
  <c r="AJ22" i="1"/>
  <c r="AI22" i="1"/>
  <c r="AH22" i="1"/>
  <c r="AG22" i="1"/>
  <c r="AV21" i="1"/>
  <c r="AU21" i="1"/>
  <c r="AT21" i="1"/>
  <c r="AJ21" i="1"/>
  <c r="AI21" i="1"/>
  <c r="AH21" i="1"/>
  <c r="AG21" i="1"/>
  <c r="AF48" i="1"/>
  <c r="AE48" i="1"/>
  <c r="AD48" i="1"/>
  <c r="AC48" i="1"/>
  <c r="AF47" i="1"/>
  <c r="AE47" i="1"/>
  <c r="AD47" i="1"/>
  <c r="AC47" i="1"/>
  <c r="AF46" i="1"/>
  <c r="AE46" i="1"/>
  <c r="AD46" i="1"/>
  <c r="AC46" i="1"/>
  <c r="AF45" i="1"/>
  <c r="AE45" i="1"/>
  <c r="AD45" i="1"/>
  <c r="AC45" i="1"/>
  <c r="AF44" i="1"/>
  <c r="AE44" i="1"/>
  <c r="AD44" i="1"/>
  <c r="AC44" i="1"/>
  <c r="AF43" i="1"/>
  <c r="AE43" i="1"/>
  <c r="AD43" i="1"/>
  <c r="AC43" i="1"/>
  <c r="AF42" i="1"/>
  <c r="AE42" i="1"/>
  <c r="AD42" i="1"/>
  <c r="AC42" i="1"/>
  <c r="AF41" i="1"/>
  <c r="AE41" i="1"/>
  <c r="AD41" i="1"/>
  <c r="AC41" i="1"/>
  <c r="AF40" i="1"/>
  <c r="AE40" i="1"/>
  <c r="AD40" i="1"/>
  <c r="AC40" i="1"/>
  <c r="AF39" i="1"/>
  <c r="AE39" i="1"/>
  <c r="AD39" i="1"/>
  <c r="AC39" i="1"/>
  <c r="AF38" i="1"/>
  <c r="AE38" i="1"/>
  <c r="AD38" i="1"/>
  <c r="AC38" i="1"/>
  <c r="AF37" i="1"/>
  <c r="AE37" i="1"/>
  <c r="AD37" i="1"/>
  <c r="AC37" i="1"/>
  <c r="AF36" i="1"/>
  <c r="AE36" i="1"/>
  <c r="AD36" i="1"/>
  <c r="AC36" i="1"/>
  <c r="AF35" i="1"/>
  <c r="AE35" i="1"/>
  <c r="AD35" i="1"/>
  <c r="AC35" i="1"/>
  <c r="AF34" i="1"/>
  <c r="AE34" i="1"/>
  <c r="AD34" i="1"/>
  <c r="AC34" i="1"/>
  <c r="AF33" i="1"/>
  <c r="AE33" i="1"/>
  <c r="AD33" i="1"/>
  <c r="AC33" i="1"/>
  <c r="AF32" i="1"/>
  <c r="AE32" i="1"/>
  <c r="AD32" i="1"/>
  <c r="AC32" i="1"/>
  <c r="AF31" i="1"/>
  <c r="AE31" i="1"/>
  <c r="AD31" i="1"/>
  <c r="AC31" i="1"/>
  <c r="AF30" i="1"/>
  <c r="AE30" i="1"/>
  <c r="AD30" i="1"/>
  <c r="AC30" i="1"/>
  <c r="AF29" i="1"/>
  <c r="AE29" i="1"/>
  <c r="AD29" i="1"/>
  <c r="AC29" i="1"/>
  <c r="AF28" i="1"/>
  <c r="AE28" i="1"/>
  <c r="AD28" i="1"/>
  <c r="AC28" i="1"/>
  <c r="AF27" i="1"/>
  <c r="AE27" i="1"/>
  <c r="AD27" i="1"/>
  <c r="AC27" i="1"/>
  <c r="AF26" i="1"/>
  <c r="AE26" i="1"/>
  <c r="AD26" i="1"/>
  <c r="AC26" i="1"/>
  <c r="AF25" i="1"/>
  <c r="AE25" i="1"/>
  <c r="AD25" i="1"/>
  <c r="AC25" i="1"/>
  <c r="AF24" i="1"/>
  <c r="AE24" i="1"/>
  <c r="AD24" i="1"/>
  <c r="AC24" i="1"/>
  <c r="AF22" i="1"/>
  <c r="AE22" i="1"/>
  <c r="AD22" i="1"/>
  <c r="AC22" i="1"/>
  <c r="AF21" i="1"/>
  <c r="AD21" i="1"/>
  <c r="AE21" i="1"/>
  <c r="AC21" i="1"/>
  <c r="K42" i="2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K12" i="2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L24" i="2" l="1"/>
  <c r="L28" i="2"/>
  <c r="L30" i="2"/>
  <c r="L31" i="2"/>
  <c r="L38" i="2"/>
  <c r="L23" i="2"/>
  <c r="L26" i="2"/>
  <c r="L27" i="2"/>
  <c r="L32" i="2"/>
  <c r="L40" i="2"/>
  <c r="L36" i="2"/>
  <c r="L35" i="2"/>
  <c r="L34" i="2"/>
  <c r="L39" i="2"/>
  <c r="AW33" i="1"/>
  <c r="Y33" i="1"/>
  <c r="AW41" i="1"/>
  <c r="Y41" i="1"/>
  <c r="AW45" i="1"/>
  <c r="Y45" i="1"/>
  <c r="AW26" i="1"/>
  <c r="Y26" i="1"/>
  <c r="AW42" i="1"/>
  <c r="Y42" i="1"/>
  <c r="AW46" i="1"/>
  <c r="Y46" i="1"/>
  <c r="AW22" i="1"/>
  <c r="Y22" i="1"/>
  <c r="AW35" i="1"/>
  <c r="Y35" i="1"/>
  <c r="AW43" i="1"/>
  <c r="Y43" i="1"/>
  <c r="Y24" i="1"/>
  <c r="AW24" i="1"/>
  <c r="Y28" i="1"/>
  <c r="AW28" i="1"/>
  <c r="Y32" i="1"/>
  <c r="AW32" i="1"/>
  <c r="Y36" i="1"/>
  <c r="AW36" i="1"/>
  <c r="Y40" i="1"/>
  <c r="AW40" i="1"/>
  <c r="Y44" i="1"/>
  <c r="AW44" i="1"/>
  <c r="Y48" i="1"/>
  <c r="AW48" i="1"/>
  <c r="AW25" i="1"/>
  <c r="Y25" i="1"/>
  <c r="AW29" i="1"/>
  <c r="Y29" i="1"/>
  <c r="AW37" i="1"/>
  <c r="Y37" i="1"/>
  <c r="AW21" i="1"/>
  <c r="Y21" i="1"/>
  <c r="AW30" i="1"/>
  <c r="Y30" i="1"/>
  <c r="AW34" i="1"/>
  <c r="Y34" i="1"/>
  <c r="AW38" i="1"/>
  <c r="Y38" i="1"/>
  <c r="AW27" i="1"/>
  <c r="Y27" i="1"/>
  <c r="AW31" i="1"/>
  <c r="Y31" i="1"/>
  <c r="AW39" i="1"/>
  <c r="Y39" i="1"/>
  <c r="AW47" i="1"/>
  <c r="Y47" i="1"/>
  <c r="L29" i="2"/>
  <c r="L33" i="2"/>
  <c r="L37" i="2"/>
  <c r="L18" i="2"/>
  <c r="L25" i="2"/>
  <c r="L16" i="2"/>
  <c r="L21" i="2"/>
  <c r="L17" i="2"/>
  <c r="L22" i="2"/>
  <c r="L19" i="2"/>
  <c r="L20" i="2"/>
  <c r="AV49" i="1"/>
  <c r="F49" i="1" s="1"/>
  <c r="L44" i="2" l="1"/>
  <c r="L45" i="2" s="1"/>
  <c r="AW50" i="1"/>
  <c r="Y49" i="1"/>
  <c r="O44" i="2" l="1"/>
  <c r="Y50" i="1"/>
  <c r="AC49" i="1"/>
</calcChain>
</file>

<file path=xl/sharedStrings.xml><?xml version="1.0" encoding="utf-8"?>
<sst xmlns="http://schemas.openxmlformats.org/spreadsheetml/2006/main" count="197" uniqueCount="124">
  <si>
    <t>Hotel Reservation Form</t>
  </si>
  <si>
    <t>Judo Canada</t>
  </si>
  <si>
    <t>Contact information</t>
  </si>
  <si>
    <t>Email:</t>
  </si>
  <si>
    <t>Federation name:</t>
  </si>
  <si>
    <t>Phone:</t>
  </si>
  <si>
    <t>Contact Person:</t>
  </si>
  <si>
    <t>Bed &amp; Breakfast (BB)</t>
  </si>
  <si>
    <t>Full board (FB)</t>
  </si>
  <si>
    <t>Single</t>
  </si>
  <si>
    <t>Twin</t>
  </si>
  <si>
    <t>IBSA Fee</t>
  </si>
  <si>
    <t>Per athlete</t>
  </si>
  <si>
    <r>
      <rPr>
        <b/>
        <sz val="10"/>
        <color theme="1"/>
        <rFont val="Calibri"/>
        <family val="2"/>
        <scheme val="minor"/>
      </rPr>
      <t xml:space="preserve">Individual information </t>
    </r>
    <r>
      <rPr>
        <sz val="10"/>
        <color theme="1"/>
        <rFont val="Calibri"/>
        <family val="2"/>
        <scheme val="minor"/>
      </rPr>
      <t xml:space="preserve">- </t>
    </r>
    <r>
      <rPr>
        <sz val="8"/>
        <color theme="1"/>
        <rFont val="Calibri"/>
        <family val="2"/>
        <scheme val="minor"/>
      </rPr>
      <t>Fill in all cells, please</t>
    </r>
  </si>
  <si>
    <t>No.</t>
  </si>
  <si>
    <t>TRAVEL INFORMATION</t>
  </si>
  <si>
    <t>ARRIVAL</t>
  </si>
  <si>
    <t>DEPARTURE</t>
  </si>
  <si>
    <t>Date</t>
  </si>
  <si>
    <t>Time</t>
  </si>
  <si>
    <t>From</t>
  </si>
  <si>
    <t>Flight Nr.</t>
  </si>
  <si>
    <t>HOTEL RESERVATION</t>
  </si>
  <si>
    <t>Lodging</t>
  </si>
  <si>
    <t>Competition Night(s)</t>
  </si>
  <si>
    <t>Eye Classification Night(s)</t>
  </si>
  <si>
    <r>
      <t xml:space="preserve">E-mail: </t>
    </r>
    <r>
      <rPr>
        <b/>
        <sz val="10"/>
        <color theme="1"/>
        <rFont val="Calibri"/>
        <family val="2"/>
        <scheme val="minor"/>
      </rPr>
      <t>n.brisson@judocanada.org</t>
    </r>
  </si>
  <si>
    <t>e.g. 1</t>
  </si>
  <si>
    <t>e.g. 2</t>
  </si>
  <si>
    <t>Name: BANQUE NATIONALE</t>
  </si>
  <si>
    <t>A/C No: 0011862</t>
  </si>
  <si>
    <t>SWIFT Code: CC0006</t>
  </si>
  <si>
    <t>Beneficiary’s Name: JUDO CANADA</t>
  </si>
  <si>
    <t>Cancellation policy</t>
  </si>
  <si>
    <t>Up to 30 days before the arrival</t>
  </si>
  <si>
    <t>30-10 days before the arrival</t>
  </si>
  <si>
    <t>50% refund</t>
  </si>
  <si>
    <t>full refund</t>
  </si>
  <si>
    <t>9 days – expected arrival</t>
  </si>
  <si>
    <t>no refund</t>
  </si>
  <si>
    <t>Payment condition</t>
  </si>
  <si>
    <t>Payment during the accreditation in cash only</t>
  </si>
  <si>
    <t>All bank fees and money transfer costs must be paid by the</t>
  </si>
  <si>
    <t>participating federation</t>
  </si>
  <si>
    <t>Total</t>
  </si>
  <si>
    <t xml:space="preserve">surcharged with an additional 10%. </t>
  </si>
  <si>
    <t>!! Attention !!
Forms must be sent in Excel format</t>
  </si>
  <si>
    <r>
      <t xml:space="preserve">GIVEN NAME(S)
</t>
    </r>
    <r>
      <rPr>
        <b/>
        <sz val="10"/>
        <color rgb="FFFF0000"/>
        <rFont val="Calibri"/>
        <family val="2"/>
        <scheme val="minor"/>
      </rPr>
      <t>Please fill this cells</t>
    </r>
  </si>
  <si>
    <t>SURNAME(S)</t>
  </si>
  <si>
    <t>Weight Category or Functions</t>
  </si>
  <si>
    <r>
      <t xml:space="preserve">ISAS Number
</t>
    </r>
    <r>
      <rPr>
        <b/>
        <sz val="10"/>
        <color rgb="FFFF0000"/>
        <rFont val="Calibri"/>
        <family val="2"/>
        <scheme val="minor"/>
      </rPr>
      <t>(Obligatory)</t>
    </r>
  </si>
  <si>
    <t>To</t>
  </si>
  <si>
    <t>Total IBSA Fee</t>
  </si>
  <si>
    <t>Bank details:</t>
  </si>
  <si>
    <t>4141, avenue Pierre-De Coubertin</t>
  </si>
  <si>
    <t>Canada</t>
  </si>
  <si>
    <t>Phone : 514-255-JUDO(5836)</t>
  </si>
  <si>
    <t>Fax : 877-893-5836</t>
  </si>
  <si>
    <t>INVOICE NR</t>
  </si>
  <si>
    <t>DATE</t>
  </si>
  <si>
    <t>Montreal,</t>
  </si>
  <si>
    <t>Athlete(s)</t>
  </si>
  <si>
    <t>GIVEN NAME(S)</t>
  </si>
  <si>
    <t>Deliver to:</t>
  </si>
  <si>
    <t>+70kg</t>
  </si>
  <si>
    <t>Coach</t>
  </si>
  <si>
    <t>Official</t>
  </si>
  <si>
    <t>Medic</t>
  </si>
  <si>
    <t>Press</t>
  </si>
  <si>
    <t>Referee</t>
  </si>
  <si>
    <t>BB</t>
  </si>
  <si>
    <t>FB</t>
  </si>
  <si>
    <t>Goose</t>
  </si>
  <si>
    <t>John</t>
  </si>
  <si>
    <t>Leaf</t>
  </si>
  <si>
    <t>Sonia</t>
  </si>
  <si>
    <t>Rio</t>
  </si>
  <si>
    <t>AC 1234</t>
  </si>
  <si>
    <t>AC 4321</t>
  </si>
  <si>
    <t>Price</t>
  </si>
  <si>
    <t>Number</t>
  </si>
  <si>
    <t>Athlete</t>
  </si>
  <si>
    <t>&lt;= check</t>
  </si>
  <si>
    <t>CAD</t>
  </si>
  <si>
    <t>1€=</t>
  </si>
  <si>
    <t xml:space="preserve">Montreal QC H1V 3N7 </t>
  </si>
  <si>
    <t>Payment conditions</t>
  </si>
  <si>
    <t>Address: 5880 rue Sherbrooke Est, Montreal, QC, Canada</t>
  </si>
  <si>
    <t>Beneficiary’s Address: 4141, avenue Pierre-De Coubertin, Montreal, QC, Canada</t>
  </si>
  <si>
    <r>
      <t xml:space="preserve">IBSA Fee
</t>
    </r>
    <r>
      <rPr>
        <b/>
        <i/>
        <sz val="10"/>
        <color theme="1"/>
        <rFont val="Calibri"/>
        <family val="2"/>
        <scheme val="minor"/>
      </rPr>
      <t>(in USD)</t>
    </r>
  </si>
  <si>
    <r>
      <t xml:space="preserve">Competition &amp; Eye Classification 
&amp; Training Camp Nights </t>
    </r>
    <r>
      <rPr>
        <b/>
        <i/>
        <sz val="10"/>
        <color theme="1"/>
        <rFont val="Calibri"/>
        <family val="2"/>
        <scheme val="minor"/>
      </rPr>
      <t>(per person in USD)</t>
    </r>
  </si>
  <si>
    <r>
      <t>Total</t>
    </r>
    <r>
      <rPr>
        <b/>
        <i/>
        <sz val="10"/>
        <color theme="1"/>
        <rFont val="Calibri"/>
        <family val="2"/>
        <scheme val="minor"/>
      </rPr>
      <t xml:space="preserve">  (in USD)</t>
    </r>
  </si>
  <si>
    <r>
      <t xml:space="preserve">Total </t>
    </r>
    <r>
      <rPr>
        <b/>
        <i/>
        <sz val="10"/>
        <color theme="1"/>
        <rFont val="Calibri"/>
        <family val="2"/>
        <scheme val="minor"/>
      </rPr>
      <t>(in USD)</t>
    </r>
  </si>
  <si>
    <r>
      <t xml:space="preserve">Total Amount
</t>
    </r>
    <r>
      <rPr>
        <b/>
        <i/>
        <sz val="10"/>
        <color theme="1"/>
        <rFont val="Calibri"/>
        <family val="2"/>
        <scheme val="minor"/>
      </rPr>
      <t>(in USD)</t>
    </r>
  </si>
  <si>
    <t xml:space="preserve">Total
Amount </t>
  </si>
  <si>
    <r>
      <t xml:space="preserve">Return before </t>
    </r>
    <r>
      <rPr>
        <b/>
        <sz val="10"/>
        <color rgb="FFFF0000"/>
        <rFont val="Calibri"/>
        <family val="2"/>
        <scheme val="minor"/>
      </rPr>
      <t>October 9, 2022</t>
    </r>
    <r>
      <rPr>
        <b/>
        <sz val="10"/>
        <color theme="1"/>
        <rFont val="Calibri"/>
        <family val="2"/>
        <scheme val="minor"/>
      </rPr>
      <t xml:space="preserve"> to</t>
    </r>
  </si>
  <si>
    <t>2022 IBSA Judo Pan-Am</t>
  </si>
  <si>
    <t>Hotel Delta Edmonton South</t>
  </si>
  <si>
    <r>
      <t>2022_IBSA_PAN-AM_</t>
    </r>
    <r>
      <rPr>
        <i/>
        <sz val="10"/>
        <color rgb="FFFF0000"/>
        <rFont val="Calibri"/>
        <family val="2"/>
        <scheme val="minor"/>
      </rPr>
      <t>TBD</t>
    </r>
  </si>
  <si>
    <r>
      <t xml:space="preserve">Reservations of extra rooms after </t>
    </r>
    <r>
      <rPr>
        <b/>
        <sz val="10"/>
        <color theme="1"/>
        <rFont val="Calibri"/>
        <family val="2"/>
        <scheme val="minor"/>
      </rPr>
      <t>October 9th 2022</t>
    </r>
    <r>
      <rPr>
        <sz val="10"/>
        <color theme="1"/>
        <rFont val="Calibri"/>
        <family val="2"/>
        <scheme val="minor"/>
      </rPr>
      <t xml:space="preserve"> will be</t>
    </r>
  </si>
  <si>
    <t>Reservation after October 9th 2022 will be surcharged with an additional 10%</t>
  </si>
  <si>
    <r>
      <rPr>
        <sz val="10"/>
        <rFont val="Calibri"/>
        <family val="2"/>
        <scheme val="minor"/>
      </rPr>
      <t>Please Specify: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2022_IBSA_PAN-AM_(YOUR_COUNTRY_NAME)</t>
    </r>
  </si>
  <si>
    <r>
      <t xml:space="preserve">Reservations of extra rooms after </t>
    </r>
    <r>
      <rPr>
        <b/>
        <sz val="10"/>
        <color theme="1"/>
        <rFont val="Calibri"/>
        <family val="2"/>
        <scheme val="minor"/>
      </rPr>
      <t>October 9th 2020</t>
    </r>
    <r>
      <rPr>
        <sz val="10"/>
        <color theme="1"/>
        <rFont val="Calibri"/>
        <family val="2"/>
        <scheme val="minor"/>
      </rPr>
      <t xml:space="preserve"> will be</t>
    </r>
  </si>
  <si>
    <t xml:space="preserve">Reservation after October 9th 2020 will be surcharged with an additional 10% </t>
  </si>
  <si>
    <t>-60kg J1</t>
  </si>
  <si>
    <t>-73kg J1</t>
  </si>
  <si>
    <t>-90kg J1</t>
  </si>
  <si>
    <t>+90kg J1</t>
  </si>
  <si>
    <t>-48kg J1</t>
  </si>
  <si>
    <t>-57kg J1</t>
  </si>
  <si>
    <t>-70kg J1</t>
  </si>
  <si>
    <t>+70kg J1</t>
  </si>
  <si>
    <t>-60kg J2</t>
  </si>
  <si>
    <t>-73kg J2</t>
  </si>
  <si>
    <t>-90kg J2</t>
  </si>
  <si>
    <t>+90kg J2</t>
  </si>
  <si>
    <t>-48kg J2</t>
  </si>
  <si>
    <t>-57kg J2</t>
  </si>
  <si>
    <t>-70kg J2</t>
  </si>
  <si>
    <t>+70kg J2</t>
  </si>
  <si>
    <t>Departure</t>
  </si>
  <si>
    <t>Event logo</t>
  </si>
  <si>
    <r>
      <rPr>
        <b/>
        <sz val="14"/>
        <color theme="1"/>
        <rFont val="Calibri"/>
        <family val="2"/>
        <scheme val="minor"/>
      </rPr>
      <t>2022 IBSA JUDO PAN-AMERICAN CHAMPIONSHIPS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11 December 2022</t>
    </r>
  </si>
  <si>
    <t xml:space="preserve">               Cancellation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</si>
</sst>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;[Red]\-#,##0\ &quot;€&quot;"/>
    <numFmt numFmtId="165" formatCode="_(&quot;$&quot;* #,##0.00_);_(&quot;$&quot;* \(#,##0.00\);_(&quot;$&quot;* &quot;-&quot;??_);_(@_)"/>
    <numFmt numFmtId="166" formatCode="_-* #,##0.00\ [$€-1]_-;_-* #,##0.00\ [$€-1]\-;_-* &quot;-&quot;??\ [$€-1]_-"/>
    <numFmt numFmtId="167" formatCode="[$-409]mmmm\ d\,\ yyyy;@"/>
    <numFmt numFmtId="168" formatCode="#,##0.0_);\(#,##0.0\);&quot;-&quot;_);* @_)"/>
    <numFmt numFmtId="169" formatCode="#,##0_);\(#,##0\);&quot;-&quot;_);* @_)"/>
    <numFmt numFmtId="170" formatCode="h:mm;@"/>
    <numFmt numFmtId="171" formatCode="[$$-409]#,##0"/>
    <numFmt numFmtId="172" formatCode="[$$-409]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Liberation Sans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C89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0E1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5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9" fillId="0" borderId="27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14" fontId="2" fillId="8" borderId="25" xfId="0" applyNumberFormat="1" applyFont="1" applyFill="1" applyBorder="1" applyAlignment="1">
      <alignment horizontal="center"/>
    </xf>
    <xf numFmtId="14" fontId="2" fillId="8" borderId="49" xfId="0" applyNumberFormat="1" applyFont="1" applyFill="1" applyBorder="1" applyAlignment="1">
      <alignment horizontal="center"/>
    </xf>
    <xf numFmtId="14" fontId="2" fillId="9" borderId="49" xfId="0" applyNumberFormat="1" applyFont="1" applyFill="1" applyBorder="1" applyAlignment="1">
      <alignment horizontal="center"/>
    </xf>
    <xf numFmtId="0" fontId="3" fillId="7" borderId="26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12" borderId="5" xfId="0" applyFont="1" applyFill="1" applyBorder="1"/>
    <xf numFmtId="0" fontId="2" fillId="12" borderId="4" xfId="0" applyFont="1" applyFill="1" applyBorder="1"/>
    <xf numFmtId="0" fontId="2" fillId="12" borderId="6" xfId="0" applyFont="1" applyFill="1" applyBorder="1"/>
    <xf numFmtId="0" fontId="2" fillId="4" borderId="39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  <xf numFmtId="0" fontId="3" fillId="12" borderId="5" xfId="0" applyFont="1" applyFill="1" applyBorder="1"/>
    <xf numFmtId="0" fontId="3" fillId="12" borderId="4" xfId="0" applyFont="1" applyFill="1" applyBorder="1"/>
    <xf numFmtId="0" fontId="2" fillId="0" borderId="0" xfId="0" quotePrefix="1" applyFont="1" applyAlignment="1">
      <alignment horizontal="center"/>
    </xf>
    <xf numFmtId="0" fontId="9" fillId="0" borderId="0" xfId="0" applyFont="1"/>
    <xf numFmtId="0" fontId="9" fillId="4" borderId="50" xfId="0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4" borderId="62" xfId="0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10" borderId="54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/>
    </xf>
    <xf numFmtId="0" fontId="9" fillId="9" borderId="5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10" borderId="61" xfId="0" applyFont="1" applyFill="1" applyBorder="1" applyAlignment="1">
      <alignment horizontal="center"/>
    </xf>
    <xf numFmtId="0" fontId="9" fillId="5" borderId="64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8" borderId="64" xfId="0" applyFont="1" applyFill="1" applyBorder="1" applyAlignment="1">
      <alignment horizontal="center"/>
    </xf>
    <xf numFmtId="0" fontId="9" fillId="8" borderId="63" xfId="0" applyFont="1" applyFill="1" applyBorder="1" applyAlignment="1">
      <alignment horizontal="center"/>
    </xf>
    <xf numFmtId="0" fontId="9" fillId="9" borderId="63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8" borderId="65" xfId="0" applyFont="1" applyFill="1" applyBorder="1" applyAlignment="1">
      <alignment horizontal="center"/>
    </xf>
    <xf numFmtId="0" fontId="2" fillId="9" borderId="65" xfId="0" applyFont="1" applyFill="1" applyBorder="1" applyAlignment="1">
      <alignment horizontal="center"/>
    </xf>
    <xf numFmtId="0" fontId="2" fillId="10" borderId="61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8" borderId="64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2" fillId="9" borderId="63" xfId="0" applyFont="1" applyFill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14" fontId="9" fillId="0" borderId="64" xfId="0" applyNumberFormat="1" applyFont="1" applyBorder="1" applyAlignment="1">
      <alignment horizontal="center"/>
    </xf>
    <xf numFmtId="170" fontId="9" fillId="0" borderId="20" xfId="0" applyNumberFormat="1" applyFont="1" applyBorder="1" applyAlignment="1">
      <alignment horizontal="center"/>
    </xf>
    <xf numFmtId="170" fontId="9" fillId="0" borderId="32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4" fontId="9" fillId="3" borderId="30" xfId="0" applyNumberFormat="1" applyFont="1" applyFill="1" applyBorder="1" applyAlignment="1">
      <alignment horizontal="center"/>
    </xf>
    <xf numFmtId="170" fontId="9" fillId="3" borderId="30" xfId="0" applyNumberFormat="1" applyFont="1" applyFill="1" applyBorder="1" applyAlignment="1">
      <alignment horizontal="center"/>
    </xf>
    <xf numFmtId="169" fontId="9" fillId="0" borderId="2" xfId="0" applyNumberFormat="1" applyFont="1" applyBorder="1" applyAlignment="1">
      <alignment horizontal="center"/>
    </xf>
    <xf numFmtId="169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171" fontId="3" fillId="6" borderId="27" xfId="0" applyNumberFormat="1" applyFont="1" applyFill="1" applyBorder="1" applyAlignment="1">
      <alignment horizontal="right"/>
    </xf>
    <xf numFmtId="171" fontId="3" fillId="6" borderId="61" xfId="0" applyNumberFormat="1" applyFont="1" applyFill="1" applyBorder="1" applyAlignment="1">
      <alignment horizontal="right"/>
    </xf>
    <xf numFmtId="171" fontId="3" fillId="3" borderId="52" xfId="0" applyNumberFormat="1" applyFont="1" applyFill="1" applyBorder="1" applyAlignment="1">
      <alignment horizontal="right"/>
    </xf>
    <xf numFmtId="171" fontId="3" fillId="6" borderId="26" xfId="0" applyNumberFormat="1" applyFont="1" applyFill="1" applyBorder="1" applyAlignment="1">
      <alignment horizontal="right"/>
    </xf>
    <xf numFmtId="171" fontId="2" fillId="0" borderId="0" xfId="0" applyNumberFormat="1" applyFont="1"/>
    <xf numFmtId="0" fontId="2" fillId="0" borderId="0" xfId="0" applyNumberFormat="1" applyFont="1"/>
    <xf numFmtId="169" fontId="9" fillId="0" borderId="3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13" fillId="0" borderId="0" xfId="0" quotePrefix="1" applyFont="1" applyAlignment="1">
      <alignment horizontal="center"/>
    </xf>
    <xf numFmtId="169" fontId="9" fillId="0" borderId="9" xfId="0" applyNumberFormat="1" applyFont="1" applyBorder="1" applyAlignment="1">
      <alignment horizontal="center"/>
    </xf>
    <xf numFmtId="169" fontId="9" fillId="0" borderId="31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169" fontId="9" fillId="0" borderId="42" xfId="0" applyNumberFormat="1" applyFont="1" applyBorder="1" applyAlignment="1">
      <alignment horizontal="center"/>
    </xf>
    <xf numFmtId="169" fontId="9" fillId="0" borderId="38" xfId="0" applyNumberFormat="1" applyFont="1" applyBorder="1" applyAlignment="1">
      <alignment horizontal="center"/>
    </xf>
    <xf numFmtId="169" fontId="9" fillId="0" borderId="35" xfId="0" applyNumberFormat="1" applyFont="1" applyBorder="1" applyAlignment="1">
      <alignment horizontal="center"/>
    </xf>
    <xf numFmtId="169" fontId="9" fillId="0" borderId="37" xfId="0" applyNumberFormat="1" applyFont="1" applyBorder="1" applyAlignment="1">
      <alignment horizontal="center"/>
    </xf>
    <xf numFmtId="169" fontId="2" fillId="6" borderId="26" xfId="0" applyNumberFormat="1" applyFont="1" applyFill="1" applyBorder="1"/>
    <xf numFmtId="171" fontId="3" fillId="7" borderId="26" xfId="0" applyNumberFormat="1" applyFont="1" applyFill="1" applyBorder="1" applyAlignment="1"/>
    <xf numFmtId="0" fontId="12" fillId="0" borderId="1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9" fontId="9" fillId="0" borderId="24" xfId="0" applyNumberFormat="1" applyFont="1" applyBorder="1" applyAlignment="1">
      <alignment horizontal="center"/>
    </xf>
    <xf numFmtId="169" fontId="9" fillId="0" borderId="22" xfId="0" applyNumberFormat="1" applyFont="1" applyBorder="1" applyAlignment="1">
      <alignment horizontal="center"/>
    </xf>
    <xf numFmtId="0" fontId="9" fillId="0" borderId="15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right"/>
    </xf>
    <xf numFmtId="169" fontId="9" fillId="10" borderId="41" xfId="0" applyNumberFormat="1" applyFont="1" applyFill="1" applyBorder="1"/>
    <xf numFmtId="169" fontId="9" fillId="0" borderId="45" xfId="0" applyNumberFormat="1" applyFont="1" applyBorder="1" applyAlignment="1">
      <alignment horizontal="center"/>
    </xf>
    <xf numFmtId="0" fontId="2" fillId="0" borderId="41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169" fontId="9" fillId="0" borderId="64" xfId="0" applyNumberFormat="1" applyFont="1" applyBorder="1" applyAlignment="1">
      <alignment horizontal="center"/>
    </xf>
    <xf numFmtId="168" fontId="14" fillId="10" borderId="26" xfId="0" applyNumberFormat="1" applyFont="1" applyFill="1" applyBorder="1" applyAlignment="1">
      <alignment horizontal="center"/>
    </xf>
    <xf numFmtId="0" fontId="16" fillId="0" borderId="0" xfId="0" applyFont="1"/>
    <xf numFmtId="168" fontId="2" fillId="0" borderId="0" xfId="0" applyNumberFormat="1" applyFont="1"/>
    <xf numFmtId="171" fontId="2" fillId="12" borderId="4" xfId="0" applyNumberFormat="1" applyFont="1" applyFill="1" applyBorder="1" applyAlignment="1"/>
    <xf numFmtId="171" fontId="2" fillId="12" borderId="6" xfId="0" applyNumberFormat="1" applyFont="1" applyFill="1" applyBorder="1"/>
    <xf numFmtId="171" fontId="3" fillId="6" borderId="26" xfId="0" applyNumberFormat="1" applyFont="1" applyFill="1" applyBorder="1"/>
    <xf numFmtId="9" fontId="9" fillId="0" borderId="2" xfId="0" applyNumberFormat="1" applyFont="1" applyBorder="1" applyAlignment="1">
      <alignment horizontal="center"/>
    </xf>
    <xf numFmtId="168" fontId="16" fillId="10" borderId="32" xfId="0" applyNumberFormat="1" applyFont="1" applyFill="1" applyBorder="1" applyAlignment="1">
      <alignment horizontal="center"/>
    </xf>
    <xf numFmtId="169" fontId="2" fillId="0" borderId="27" xfId="0" applyNumberFormat="1" applyFont="1" applyBorder="1" applyAlignment="1">
      <alignment horizontal="right"/>
    </xf>
    <xf numFmtId="169" fontId="2" fillId="0" borderId="61" xfId="0" applyNumberFormat="1" applyFont="1" applyBorder="1" applyAlignment="1">
      <alignment horizontal="right"/>
    </xf>
    <xf numFmtId="169" fontId="9" fillId="3" borderId="6" xfId="0" applyNumberFormat="1" applyFont="1" applyFill="1" applyBorder="1"/>
    <xf numFmtId="169" fontId="2" fillId="0" borderId="54" xfId="0" applyNumberFormat="1" applyFont="1" applyBorder="1" applyAlignment="1">
      <alignment horizontal="right"/>
    </xf>
    <xf numFmtId="169" fontId="2" fillId="0" borderId="28" xfId="0" applyNumberFormat="1" applyFont="1" applyBorder="1" applyAlignment="1">
      <alignment horizontal="right"/>
    </xf>
    <xf numFmtId="169" fontId="2" fillId="0" borderId="29" xfId="0" applyNumberFormat="1" applyFont="1" applyBorder="1" applyAlignment="1">
      <alignment horizontal="right"/>
    </xf>
    <xf numFmtId="169" fontId="2" fillId="0" borderId="0" xfId="0" applyNumberFormat="1" applyFont="1"/>
    <xf numFmtId="171" fontId="2" fillId="6" borderId="39" xfId="0" applyNumberFormat="1" applyFont="1" applyFill="1" applyBorder="1" applyAlignment="1">
      <alignment horizontal="right"/>
    </xf>
    <xf numFmtId="171" fontId="2" fillId="6" borderId="61" xfId="0" applyNumberFormat="1" applyFont="1" applyFill="1" applyBorder="1" applyAlignment="1">
      <alignment horizontal="right"/>
    </xf>
    <xf numFmtId="0" fontId="2" fillId="0" borderId="30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19" fillId="0" borderId="0" xfId="0" applyFont="1"/>
    <xf numFmtId="0" fontId="17" fillId="0" borderId="0" xfId="0" applyFont="1"/>
    <xf numFmtId="0" fontId="9" fillId="7" borderId="27" xfId="0" applyFont="1" applyFill="1" applyBorder="1" applyAlignment="1">
      <alignment horizontal="center"/>
    </xf>
    <xf numFmtId="0" fontId="15" fillId="7" borderId="61" xfId="0" applyFont="1" applyFill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172" fontId="2" fillId="0" borderId="29" xfId="0" applyNumberFormat="1" applyFont="1" applyFill="1" applyBorder="1" applyAlignment="1">
      <alignment horizontal="center"/>
    </xf>
    <xf numFmtId="171" fontId="2" fillId="0" borderId="6" xfId="0" applyNumberFormat="1" applyFont="1" applyBorder="1"/>
    <xf numFmtId="172" fontId="2" fillId="0" borderId="21" xfId="0" applyNumberFormat="1" applyFont="1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4" borderId="62" xfId="0" applyFont="1" applyFill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4" borderId="53" xfId="0" applyFont="1" applyFill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170" fontId="2" fillId="0" borderId="32" xfId="0" applyNumberFormat="1" applyFont="1" applyBorder="1" applyAlignment="1" applyProtection="1">
      <alignment horizontal="center"/>
      <protection locked="0"/>
    </xf>
    <xf numFmtId="170" fontId="2" fillId="0" borderId="22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7" borderId="40" xfId="0" applyFont="1" applyFill="1" applyBorder="1" applyAlignment="1" applyProtection="1">
      <alignment horizontal="center"/>
      <protection locked="0"/>
    </xf>
    <xf numFmtId="14" fontId="2" fillId="0" borderId="64" xfId="0" applyNumberFormat="1" applyFont="1" applyBorder="1" applyAlignment="1" applyProtection="1">
      <alignment horizontal="center"/>
      <protection locked="0"/>
    </xf>
    <xf numFmtId="0" fontId="2" fillId="10" borderId="61" xfId="0" applyFont="1" applyFill="1" applyBorder="1" applyAlignment="1" applyProtection="1">
      <alignment horizontal="center"/>
      <protection locked="0"/>
    </xf>
    <xf numFmtId="0" fontId="2" fillId="5" borderId="64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8" borderId="64" xfId="0" applyFont="1" applyFill="1" applyBorder="1" applyAlignment="1" applyProtection="1">
      <alignment horizontal="center"/>
      <protection locked="0"/>
    </xf>
    <xf numFmtId="0" fontId="2" fillId="8" borderId="63" xfId="0" applyFont="1" applyFill="1" applyBorder="1" applyAlignment="1" applyProtection="1">
      <alignment horizontal="center"/>
      <protection locked="0"/>
    </xf>
    <xf numFmtId="0" fontId="2" fillId="9" borderId="63" xfId="0" applyFont="1" applyFill="1" applyBorder="1" applyAlignment="1" applyProtection="1">
      <alignment horizontal="center"/>
      <protection locked="0"/>
    </xf>
    <xf numFmtId="0" fontId="2" fillId="7" borderId="61" xfId="0" applyFont="1" applyFill="1" applyBorder="1" applyAlignment="1" applyProtection="1">
      <alignment horizontal="center"/>
      <protection locked="0"/>
    </xf>
    <xf numFmtId="0" fontId="2" fillId="7" borderId="29" xfId="0" applyFont="1" applyFill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2" fillId="10" borderId="29" xfId="0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2" fillId="5" borderId="56" xfId="0" applyFont="1" applyFill="1" applyBorder="1" applyAlignment="1" applyProtection="1">
      <alignment horizontal="center"/>
      <protection locked="0"/>
    </xf>
    <xf numFmtId="0" fontId="2" fillId="8" borderId="25" xfId="0" applyFont="1" applyFill="1" applyBorder="1" applyAlignment="1" applyProtection="1">
      <alignment horizontal="center"/>
      <protection locked="0"/>
    </xf>
    <xf numFmtId="0" fontId="2" fillId="8" borderId="49" xfId="0" applyFont="1" applyFill="1" applyBorder="1" applyAlignment="1" applyProtection="1">
      <alignment horizontal="center"/>
      <protection locked="0"/>
    </xf>
    <xf numFmtId="0" fontId="2" fillId="9" borderId="49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vertic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9" borderId="58" xfId="0" applyFont="1" applyFill="1" applyBorder="1" applyAlignment="1">
      <alignment horizontal="center"/>
    </xf>
    <xf numFmtId="1" fontId="9" fillId="0" borderId="27" xfId="0" applyNumberFormat="1" applyFont="1" applyBorder="1" applyAlignment="1">
      <alignment horizontal="center"/>
    </xf>
    <xf numFmtId="1" fontId="9" fillId="0" borderId="61" xfId="0" applyNumberFormat="1" applyFont="1" applyBorder="1" applyAlignment="1">
      <alignment horizontal="center"/>
    </xf>
    <xf numFmtId="1" fontId="9" fillId="3" borderId="30" xfId="0" applyNumberFormat="1" applyFont="1" applyFill="1" applyBorder="1" applyAlignment="1">
      <alignment horizontal="center"/>
    </xf>
    <xf numFmtId="1" fontId="2" fillId="0" borderId="40" xfId="0" applyNumberFormat="1" applyFont="1" applyBorder="1" applyAlignment="1" applyProtection="1">
      <alignment horizontal="center"/>
      <protection locked="0"/>
    </xf>
    <xf numFmtId="1" fontId="2" fillId="0" borderId="61" xfId="0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3" fillId="6" borderId="5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2" fillId="0" borderId="50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7" borderId="39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wrapText="1"/>
    </xf>
    <xf numFmtId="0" fontId="3" fillId="11" borderId="11" xfId="0" applyFont="1" applyFill="1" applyBorder="1" applyAlignment="1">
      <alignment horizontal="center" wrapText="1"/>
    </xf>
    <xf numFmtId="0" fontId="3" fillId="11" borderId="16" xfId="0" applyFont="1" applyFill="1" applyBorder="1" applyAlignment="1">
      <alignment horizontal="center" wrapText="1"/>
    </xf>
    <xf numFmtId="0" fontId="3" fillId="11" borderId="43" xfId="0" applyFont="1" applyFill="1" applyBorder="1" applyAlignment="1">
      <alignment horizontal="center" wrapText="1"/>
    </xf>
    <xf numFmtId="0" fontId="3" fillId="11" borderId="7" xfId="0" applyFont="1" applyFill="1" applyBorder="1" applyAlignment="1">
      <alignment horizontal="center" wrapText="1"/>
    </xf>
    <xf numFmtId="0" fontId="3" fillId="11" borderId="47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6" borderId="39" xfId="0" applyFont="1" applyFill="1" applyBorder="1" applyAlignment="1">
      <alignment horizontal="right" vertical="center" wrapText="1"/>
    </xf>
    <xf numFmtId="0" fontId="3" fillId="6" borderId="40" xfId="0" applyFont="1" applyFill="1" applyBorder="1" applyAlignment="1">
      <alignment horizontal="right" vertical="center" wrapText="1"/>
    </xf>
    <xf numFmtId="0" fontId="3" fillId="6" borderId="41" xfId="0" applyFont="1" applyFill="1" applyBorder="1" applyAlignment="1">
      <alignment horizontal="right" vertical="center" wrapText="1"/>
    </xf>
    <xf numFmtId="0" fontId="3" fillId="10" borderId="39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7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5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5" borderId="60" xfId="0" applyFont="1" applyFill="1" applyBorder="1" applyAlignment="1">
      <alignment horizontal="center"/>
    </xf>
    <xf numFmtId="0" fontId="9" fillId="5" borderId="68" xfId="0" applyFont="1" applyFill="1" applyBorder="1" applyAlignment="1">
      <alignment horizontal="center"/>
    </xf>
    <xf numFmtId="0" fontId="2" fillId="5" borderId="68" xfId="0" applyFont="1" applyFill="1" applyBorder="1" applyAlignment="1" applyProtection="1">
      <alignment horizontal="center"/>
      <protection locked="0"/>
    </xf>
    <xf numFmtId="0" fontId="2" fillId="5" borderId="69" xfId="0" applyFont="1" applyFill="1" applyBorder="1" applyAlignment="1" applyProtection="1">
      <alignment horizontal="center"/>
      <protection locked="0"/>
    </xf>
    <xf numFmtId="14" fontId="2" fillId="5" borderId="53" xfId="0" applyNumberFormat="1" applyFont="1" applyFill="1" applyBorder="1" applyAlignment="1">
      <alignment horizontal="center"/>
    </xf>
    <xf numFmtId="14" fontId="2" fillId="5" borderId="59" xfId="0" applyNumberFormat="1" applyFont="1" applyFill="1" applyBorder="1" applyAlignment="1">
      <alignment horizontal="center"/>
    </xf>
    <xf numFmtId="14" fontId="2" fillId="5" borderId="22" xfId="0" applyNumberFormat="1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6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13" borderId="0" xfId="0" applyFont="1" applyFill="1" applyAlignment="1">
      <alignment horizontal="center" vertical="center"/>
    </xf>
    <xf numFmtId="0" fontId="3" fillId="6" borderId="13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171" fontId="2" fillId="13" borderId="25" xfId="0" applyNumberFormat="1" applyFont="1" applyFill="1" applyBorder="1" applyAlignment="1">
      <alignment horizontal="center"/>
    </xf>
    <xf numFmtId="171" fontId="2" fillId="13" borderId="22" xfId="0" applyNumberFormat="1" applyFont="1" applyFill="1" applyBorder="1" applyAlignment="1">
      <alignment horizontal="center"/>
    </xf>
    <xf numFmtId="171" fontId="2" fillId="13" borderId="49" xfId="0" applyNumberFormat="1" applyFont="1" applyFill="1" applyBorder="1" applyAlignment="1">
      <alignment horizontal="center"/>
    </xf>
  </cellXfs>
  <cellStyles count="17">
    <cellStyle name="Currency 2" xfId="2" xr:uid="{00000000-0005-0000-0000-000000000000}"/>
    <cellStyle name="Euro" xfId="3" xr:uid="{00000000-0005-0000-0000-000001000000}"/>
    <cellStyle name="Euro 2" xfId="4" xr:uid="{00000000-0005-0000-0000-000002000000}"/>
    <cellStyle name="Normal" xfId="0" builtinId="0"/>
    <cellStyle name="Normal 10" xfId="1" xr:uid="{00000000-0005-0000-0000-000004000000}"/>
    <cellStyle name="Normal 11" xfId="5" xr:uid="{00000000-0005-0000-0000-000005000000}"/>
    <cellStyle name="Normal 12" xfId="6" xr:uid="{00000000-0005-0000-0000-000006000000}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7 2" xfId="13" xr:uid="{00000000-0005-0000-0000-00000D000000}"/>
    <cellStyle name="Normal 8" xfId="14" xr:uid="{00000000-0005-0000-0000-00000E000000}"/>
    <cellStyle name="Normal 9" xfId="15" xr:uid="{00000000-0005-0000-0000-00000F000000}"/>
    <cellStyle name="Währu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321454</xdr:colOff>
      <xdr:row>2</xdr:row>
      <xdr:rowOff>178608</xdr:rowOff>
    </xdr:from>
    <xdr:to>
      <xdr:col>24</xdr:col>
      <xdr:colOff>662767</xdr:colOff>
      <xdr:row>9</xdr:row>
      <xdr:rowOff>108023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09392" y="321483"/>
          <a:ext cx="1127125" cy="114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28574</xdr:rowOff>
    </xdr:from>
    <xdr:to>
      <xdr:col>3</xdr:col>
      <xdr:colOff>714374</xdr:colOff>
      <xdr:row>9</xdr:row>
      <xdr:rowOff>10723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49"/>
          <a:ext cx="1133475" cy="11156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52</xdr:row>
      <xdr:rowOff>107155</xdr:rowOff>
    </xdr:from>
    <xdr:to>
      <xdr:col>11</xdr:col>
      <xdr:colOff>564356</xdr:colOff>
      <xdr:row>61</xdr:row>
      <xdr:rowOff>116680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936" y="8643936"/>
          <a:ext cx="1409700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Z96"/>
  <sheetViews>
    <sheetView showGridLines="0" tabSelected="1" view="pageBreakPreview" zoomScale="80" zoomScaleNormal="80" zoomScaleSheetLayoutView="80" workbookViewId="0">
      <selection activeCell="C12" sqref="C12:F12"/>
    </sheetView>
  </sheetViews>
  <sheetFormatPr defaultRowHeight="12.75"/>
  <cols>
    <col min="1" max="2" width="1.7109375" style="1" customWidth="1"/>
    <col min="3" max="3" width="6.7109375" style="1" customWidth="1"/>
    <col min="4" max="5" width="15.7109375" style="1" customWidth="1"/>
    <col min="6" max="7" width="10.7109375" style="1" customWidth="1"/>
    <col min="8" max="8" width="11.7109375" style="1" customWidth="1"/>
    <col min="9" max="12" width="10.7109375" style="1" customWidth="1"/>
    <col min="13" max="13" width="11.7109375" style="1" customWidth="1"/>
    <col min="14" max="17" width="10.7109375" style="1" customWidth="1"/>
    <col min="18" max="24" width="11.7109375" style="1" customWidth="1"/>
    <col min="25" max="25" width="10.7109375" style="1" customWidth="1"/>
    <col min="26" max="27" width="1.7109375" style="1" customWidth="1"/>
    <col min="28" max="28" width="9.140625" style="1"/>
    <col min="29" max="49" width="9.140625" style="1" hidden="1" customWidth="1"/>
    <col min="50" max="16384" width="9.140625" style="1"/>
  </cols>
  <sheetData>
    <row r="1" spans="3:31" ht="5.25" customHeight="1"/>
    <row r="2" spans="3:31" ht="5.25" customHeight="1"/>
    <row r="3" spans="3:31" ht="16.5" thickBot="1">
      <c r="C3" s="6" t="s">
        <v>0</v>
      </c>
    </row>
    <row r="4" spans="3:31" ht="12.75" customHeight="1">
      <c r="I4" s="201" t="s">
        <v>122</v>
      </c>
      <c r="J4" s="202"/>
      <c r="K4" s="202"/>
      <c r="L4" s="202"/>
      <c r="M4" s="202"/>
      <c r="N4" s="202"/>
      <c r="O4" s="202"/>
      <c r="P4" s="202"/>
      <c r="Q4" s="203"/>
      <c r="S4" s="210" t="s">
        <v>90</v>
      </c>
      <c r="T4" s="211"/>
      <c r="U4" s="211"/>
      <c r="V4" s="212"/>
    </row>
    <row r="5" spans="3:31">
      <c r="C5" s="2" t="s">
        <v>95</v>
      </c>
      <c r="I5" s="204"/>
      <c r="J5" s="205"/>
      <c r="K5" s="205"/>
      <c r="L5" s="205"/>
      <c r="M5" s="205"/>
      <c r="N5" s="205"/>
      <c r="O5" s="205"/>
      <c r="P5" s="205"/>
      <c r="Q5" s="206"/>
      <c r="S5" s="213"/>
      <c r="T5" s="214"/>
      <c r="U5" s="214"/>
      <c r="V5" s="215"/>
    </row>
    <row r="6" spans="3:31">
      <c r="C6" s="1" t="s">
        <v>96</v>
      </c>
      <c r="I6" s="204"/>
      <c r="J6" s="205"/>
      <c r="K6" s="205"/>
      <c r="L6" s="205"/>
      <c r="M6" s="205"/>
      <c r="N6" s="205"/>
      <c r="O6" s="205"/>
      <c r="P6" s="205"/>
      <c r="Q6" s="206"/>
      <c r="S6" s="271" t="s">
        <v>97</v>
      </c>
      <c r="T6" s="272"/>
      <c r="U6" s="272"/>
      <c r="V6" s="273"/>
    </row>
    <row r="7" spans="3:31">
      <c r="C7" s="1" t="s">
        <v>26</v>
      </c>
      <c r="I7" s="204"/>
      <c r="J7" s="205"/>
      <c r="K7" s="205"/>
      <c r="L7" s="205"/>
      <c r="M7" s="205"/>
      <c r="N7" s="205"/>
      <c r="O7" s="205"/>
      <c r="P7" s="205"/>
      <c r="Q7" s="206"/>
      <c r="S7" s="276" t="s">
        <v>7</v>
      </c>
      <c r="T7" s="277"/>
      <c r="U7" s="274" t="s">
        <v>8</v>
      </c>
      <c r="V7" s="275"/>
    </row>
    <row r="8" spans="3:31">
      <c r="I8" s="204"/>
      <c r="J8" s="205"/>
      <c r="K8" s="205"/>
      <c r="L8" s="205"/>
      <c r="M8" s="205"/>
      <c r="N8" s="205"/>
      <c r="O8" s="205"/>
      <c r="P8" s="205"/>
      <c r="Q8" s="206"/>
      <c r="S8" s="169" t="s">
        <v>9</v>
      </c>
      <c r="T8" s="170" t="s">
        <v>10</v>
      </c>
      <c r="U8" s="170" t="s">
        <v>9</v>
      </c>
      <c r="V8" s="171" t="s">
        <v>10</v>
      </c>
    </row>
    <row r="9" spans="3:31" ht="13.5" thickBot="1">
      <c r="I9" s="207"/>
      <c r="J9" s="208"/>
      <c r="K9" s="208"/>
      <c r="L9" s="208"/>
      <c r="M9" s="208"/>
      <c r="N9" s="208"/>
      <c r="O9" s="208"/>
      <c r="P9" s="208"/>
      <c r="Q9" s="209"/>
      <c r="S9" s="288">
        <v>240</v>
      </c>
      <c r="T9" s="289">
        <v>180</v>
      </c>
      <c r="U9" s="289">
        <v>280</v>
      </c>
      <c r="V9" s="290">
        <v>220</v>
      </c>
    </row>
    <row r="10" spans="3:31">
      <c r="C10" s="2" t="s">
        <v>2</v>
      </c>
    </row>
    <row r="11" spans="3:31" ht="13.5" thickBot="1">
      <c r="C11" s="1" t="s">
        <v>4</v>
      </c>
      <c r="I11" s="1" t="s">
        <v>6</v>
      </c>
    </row>
    <row r="12" spans="3:31" ht="13.5" customHeight="1" thickBot="1">
      <c r="C12" s="197"/>
      <c r="D12" s="198"/>
      <c r="E12" s="198"/>
      <c r="F12" s="199"/>
      <c r="I12" s="197"/>
      <c r="J12" s="198"/>
      <c r="K12" s="198"/>
      <c r="L12" s="198"/>
      <c r="M12" s="198"/>
      <c r="N12" s="199"/>
      <c r="V12" s="195" t="s">
        <v>89</v>
      </c>
      <c r="X12" s="278" t="s">
        <v>121</v>
      </c>
      <c r="Y12" s="278"/>
    </row>
    <row r="13" spans="3:31" ht="13.5" thickBot="1">
      <c r="C13" s="1" t="s">
        <v>3</v>
      </c>
      <c r="I13" s="1" t="s">
        <v>5</v>
      </c>
      <c r="V13" s="196"/>
      <c r="X13" s="278"/>
      <c r="Y13" s="278"/>
    </row>
    <row r="14" spans="3:31" ht="15.75" customHeight="1" thickBot="1">
      <c r="C14" s="197"/>
      <c r="D14" s="198"/>
      <c r="E14" s="198"/>
      <c r="F14" s="199"/>
      <c r="I14" s="197"/>
      <c r="J14" s="198"/>
      <c r="K14" s="198"/>
      <c r="L14" s="198"/>
      <c r="M14" s="198"/>
      <c r="N14" s="199"/>
      <c r="V14" s="7" t="s">
        <v>12</v>
      </c>
      <c r="X14" s="278"/>
      <c r="Y14" s="278"/>
      <c r="AC14" s="34"/>
    </row>
    <row r="15" spans="3:31" ht="13.5" thickBot="1">
      <c r="V15" s="138">
        <f>25*AD15</f>
        <v>37.5</v>
      </c>
      <c r="X15" s="278"/>
      <c r="Y15" s="278"/>
      <c r="AC15" s="131" t="s">
        <v>84</v>
      </c>
      <c r="AD15" s="130">
        <v>1.5</v>
      </c>
      <c r="AE15" s="132" t="s">
        <v>83</v>
      </c>
    </row>
    <row r="16" spans="3:31" ht="13.5" thickBot="1">
      <c r="C16" s="1" t="s">
        <v>13</v>
      </c>
      <c r="S16" s="83"/>
      <c r="T16" s="83"/>
    </row>
    <row r="17" spans="3:49" ht="12.75" customHeight="1">
      <c r="C17" s="220" t="s">
        <v>14</v>
      </c>
      <c r="D17" s="225" t="s">
        <v>47</v>
      </c>
      <c r="E17" s="228" t="s">
        <v>48</v>
      </c>
      <c r="F17" s="201" t="s">
        <v>49</v>
      </c>
      <c r="G17" s="201" t="s">
        <v>50</v>
      </c>
      <c r="H17" s="220" t="s">
        <v>15</v>
      </c>
      <c r="I17" s="221"/>
      <c r="J17" s="221"/>
      <c r="K17" s="221"/>
      <c r="L17" s="221"/>
      <c r="M17" s="221"/>
      <c r="N17" s="221"/>
      <c r="O17" s="221"/>
      <c r="P17" s="221"/>
      <c r="Q17" s="221"/>
      <c r="R17" s="220" t="s">
        <v>22</v>
      </c>
      <c r="S17" s="221"/>
      <c r="T17" s="221"/>
      <c r="U17" s="221"/>
      <c r="V17" s="221"/>
      <c r="W17" s="221"/>
      <c r="X17" s="221"/>
      <c r="Y17" s="234" t="s">
        <v>93</v>
      </c>
      <c r="AA17" s="4"/>
    </row>
    <row r="18" spans="3:49" ht="13.5" thickBot="1">
      <c r="C18" s="224"/>
      <c r="D18" s="226"/>
      <c r="E18" s="229"/>
      <c r="F18" s="204"/>
      <c r="G18" s="204"/>
      <c r="H18" s="222"/>
      <c r="I18" s="223"/>
      <c r="J18" s="223"/>
      <c r="K18" s="223"/>
      <c r="L18" s="223"/>
      <c r="M18" s="223"/>
      <c r="N18" s="223"/>
      <c r="O18" s="223"/>
      <c r="P18" s="223"/>
      <c r="Q18" s="223"/>
      <c r="R18" s="224"/>
      <c r="S18" s="223"/>
      <c r="T18" s="223"/>
      <c r="U18" s="223"/>
      <c r="V18" s="223"/>
      <c r="W18" s="223"/>
      <c r="X18" s="223"/>
      <c r="Y18" s="235"/>
      <c r="AA18" s="4"/>
    </row>
    <row r="19" spans="3:49" ht="12.75" customHeight="1">
      <c r="C19" s="224"/>
      <c r="D19" s="226"/>
      <c r="E19" s="229"/>
      <c r="F19" s="204"/>
      <c r="G19" s="231"/>
      <c r="H19" s="216" t="s">
        <v>16</v>
      </c>
      <c r="I19" s="217"/>
      <c r="J19" s="217"/>
      <c r="K19" s="217"/>
      <c r="L19" s="218"/>
      <c r="M19" s="216" t="s">
        <v>17</v>
      </c>
      <c r="N19" s="217"/>
      <c r="O19" s="217"/>
      <c r="P19" s="217"/>
      <c r="Q19" s="219"/>
      <c r="R19" s="237" t="s">
        <v>23</v>
      </c>
      <c r="S19" s="248" t="s">
        <v>25</v>
      </c>
      <c r="T19" s="260"/>
      <c r="U19" s="249"/>
      <c r="V19" s="250" t="s">
        <v>24</v>
      </c>
      <c r="W19" s="251"/>
      <c r="X19" s="173" t="s">
        <v>120</v>
      </c>
      <c r="Y19" s="235"/>
      <c r="AC19" s="100" t="s">
        <v>80</v>
      </c>
      <c r="AD19" s="101" t="s">
        <v>79</v>
      </c>
      <c r="AE19" s="101" t="s">
        <v>80</v>
      </c>
      <c r="AF19" s="101" t="s">
        <v>79</v>
      </c>
      <c r="AG19" s="189" t="s">
        <v>81</v>
      </c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11" t="s">
        <v>44</v>
      </c>
    </row>
    <row r="20" spans="3:49" ht="13.5" thickBot="1">
      <c r="C20" s="222"/>
      <c r="D20" s="227"/>
      <c r="E20" s="230"/>
      <c r="F20" s="207"/>
      <c r="G20" s="232"/>
      <c r="H20" s="8" t="s">
        <v>18</v>
      </c>
      <c r="I20" s="9" t="s">
        <v>19</v>
      </c>
      <c r="J20" s="233" t="s">
        <v>20</v>
      </c>
      <c r="K20" s="233"/>
      <c r="L20" s="11" t="s">
        <v>21</v>
      </c>
      <c r="M20" s="8" t="s">
        <v>18</v>
      </c>
      <c r="N20" s="9" t="s">
        <v>19</v>
      </c>
      <c r="O20" s="233" t="s">
        <v>51</v>
      </c>
      <c r="P20" s="233"/>
      <c r="Q20" s="19" t="s">
        <v>21</v>
      </c>
      <c r="R20" s="238"/>
      <c r="S20" s="257">
        <v>44902</v>
      </c>
      <c r="T20" s="259">
        <v>44903</v>
      </c>
      <c r="U20" s="258">
        <v>44904</v>
      </c>
      <c r="V20" s="20">
        <v>44905</v>
      </c>
      <c r="W20" s="21">
        <v>44906</v>
      </c>
      <c r="X20" s="22">
        <v>44907</v>
      </c>
      <c r="Y20" s="236"/>
      <c r="AC20" s="102" t="s">
        <v>9</v>
      </c>
      <c r="AD20" s="78" t="s">
        <v>9</v>
      </c>
      <c r="AE20" s="78" t="s">
        <v>10</v>
      </c>
      <c r="AF20" s="78" t="s">
        <v>10</v>
      </c>
      <c r="AG20" s="93" t="s">
        <v>104</v>
      </c>
      <c r="AH20" s="78" t="s">
        <v>105</v>
      </c>
      <c r="AI20" s="78" t="s">
        <v>106</v>
      </c>
      <c r="AJ20" s="78" t="s">
        <v>107</v>
      </c>
      <c r="AK20" s="78" t="s">
        <v>108</v>
      </c>
      <c r="AL20" s="78" t="s">
        <v>109</v>
      </c>
      <c r="AM20" s="78" t="s">
        <v>110</v>
      </c>
      <c r="AN20" s="78" t="s">
        <v>111</v>
      </c>
      <c r="AO20" s="78" t="s">
        <v>112</v>
      </c>
      <c r="AP20" s="78" t="s">
        <v>113</v>
      </c>
      <c r="AQ20" s="78" t="s">
        <v>114</v>
      </c>
      <c r="AR20" s="78" t="s">
        <v>115</v>
      </c>
      <c r="AS20" s="78" t="s">
        <v>116</v>
      </c>
      <c r="AT20" s="78" t="s">
        <v>117</v>
      </c>
      <c r="AU20" s="78" t="s">
        <v>118</v>
      </c>
      <c r="AV20" s="77" t="s">
        <v>119</v>
      </c>
      <c r="AW20" s="110"/>
    </row>
    <row r="21" spans="3:49" s="34" customFormat="1" ht="15" customHeight="1">
      <c r="C21" s="17" t="s">
        <v>27</v>
      </c>
      <c r="D21" s="35" t="s">
        <v>72</v>
      </c>
      <c r="E21" s="36" t="s">
        <v>73</v>
      </c>
      <c r="F21" s="135" t="s">
        <v>65</v>
      </c>
      <c r="G21" s="174"/>
      <c r="H21" s="65">
        <v>44902</v>
      </c>
      <c r="I21" s="67">
        <v>0.43402777777777773</v>
      </c>
      <c r="J21" s="191" t="s">
        <v>76</v>
      </c>
      <c r="K21" s="192"/>
      <c r="L21" s="36" t="s">
        <v>77</v>
      </c>
      <c r="M21" s="65">
        <v>44906</v>
      </c>
      <c r="N21" s="67">
        <v>0.91666666666666663</v>
      </c>
      <c r="O21" s="191" t="s">
        <v>76</v>
      </c>
      <c r="P21" s="192"/>
      <c r="Q21" s="39" t="s">
        <v>78</v>
      </c>
      <c r="R21" s="40" t="s">
        <v>71</v>
      </c>
      <c r="S21" s="41" t="s">
        <v>9</v>
      </c>
      <c r="T21" s="253" t="s">
        <v>9</v>
      </c>
      <c r="U21" s="42" t="s">
        <v>9</v>
      </c>
      <c r="V21" s="43" t="s">
        <v>9</v>
      </c>
      <c r="W21" s="44" t="s">
        <v>9</v>
      </c>
      <c r="X21" s="45"/>
      <c r="Y21" s="79">
        <f>IF(((AC21*AD21)+(AE21*AF21)+SUM(AG21:AV21))=0,"",((AC21*AD21)+(AE21*AF21)+SUM(AG21:AV21)))</f>
        <v>1400</v>
      </c>
      <c r="Z21" s="1"/>
      <c r="AC21" s="94">
        <f>COUNTIF($S21:$X21,AC$20)</f>
        <v>5</v>
      </c>
      <c r="AD21" s="76">
        <f>IF($R21="BB",$S$9,$U$9)</f>
        <v>280</v>
      </c>
      <c r="AE21" s="75">
        <f>COUNTIF($S21:$X21,AE$20)</f>
        <v>0</v>
      </c>
      <c r="AF21" s="76">
        <f>IF($R21="BB",$T$9,$V$9)</f>
        <v>220</v>
      </c>
      <c r="AG21" s="94">
        <f>IF($F21=AG$20,$V$15,0)</f>
        <v>0</v>
      </c>
      <c r="AH21" s="75">
        <f>IF($F21=AH$20,$V$15,0)</f>
        <v>0</v>
      </c>
      <c r="AI21" s="75">
        <f>IF($F21=AI$20,$V$15,0)</f>
        <v>0</v>
      </c>
      <c r="AJ21" s="75">
        <f>IF($F21=AJ$20,$V$15,0)</f>
        <v>0</v>
      </c>
      <c r="AK21" s="75">
        <f>IF($F21=AK$20,$V$15,0)</f>
        <v>0</v>
      </c>
      <c r="AL21" s="75">
        <f>IF($F21=AL$20,$V$15,0)</f>
        <v>0</v>
      </c>
      <c r="AM21" s="75">
        <f>IF($F21=AM$20,$V$15,0)</f>
        <v>0</v>
      </c>
      <c r="AN21" s="75">
        <f>IF($F21=AN$20,$V$15,0)</f>
        <v>0</v>
      </c>
      <c r="AO21" s="75">
        <f>IF($F21=AO$20,$V$15,0)</f>
        <v>0</v>
      </c>
      <c r="AP21" s="75">
        <f>IF($F21=AP$20,$V$15,0)</f>
        <v>0</v>
      </c>
      <c r="AQ21" s="75">
        <f>IF($F21=AQ$20,$V$15,0)</f>
        <v>0</v>
      </c>
      <c r="AR21" s="75">
        <f>IF($F21=AR$20,$V$15,0)</f>
        <v>0</v>
      </c>
      <c r="AS21" s="75">
        <f>IF($F21=AS$20,$V$15,0)</f>
        <v>0</v>
      </c>
      <c r="AT21" s="75">
        <f>IF($F21=AT$20,$V$15,0)</f>
        <v>0</v>
      </c>
      <c r="AU21" s="75">
        <f>IF($F21=AU$20,$V$15,0)</f>
        <v>0</v>
      </c>
      <c r="AV21" s="91">
        <f>IF($F21=AV$20,$V$15,0)</f>
        <v>0</v>
      </c>
      <c r="AW21" s="121">
        <f>(AC21*AD21)+(AE21*AF21)+SUM(AG21:AV21)</f>
        <v>1400</v>
      </c>
    </row>
    <row r="22" spans="3:49" s="34" customFormat="1" ht="13.5" thickBot="1">
      <c r="C22" s="18" t="s">
        <v>28</v>
      </c>
      <c r="D22" s="37" t="s">
        <v>74</v>
      </c>
      <c r="E22" s="38" t="s">
        <v>75</v>
      </c>
      <c r="F22" s="136" t="s">
        <v>109</v>
      </c>
      <c r="G22" s="175">
        <v>2500</v>
      </c>
      <c r="H22" s="66">
        <v>44903</v>
      </c>
      <c r="I22" s="68">
        <v>0.43402777777777773</v>
      </c>
      <c r="J22" s="193" t="s">
        <v>76</v>
      </c>
      <c r="K22" s="194"/>
      <c r="L22" s="38" t="s">
        <v>77</v>
      </c>
      <c r="M22" s="66">
        <v>44906</v>
      </c>
      <c r="N22" s="68">
        <v>0.91666666666666663</v>
      </c>
      <c r="O22" s="193" t="s">
        <v>76</v>
      </c>
      <c r="P22" s="194"/>
      <c r="Q22" s="46" t="s">
        <v>78</v>
      </c>
      <c r="R22" s="47" t="s">
        <v>71</v>
      </c>
      <c r="S22" s="48"/>
      <c r="T22" s="254" t="s">
        <v>9</v>
      </c>
      <c r="U22" s="49" t="s">
        <v>9</v>
      </c>
      <c r="V22" s="50" t="s">
        <v>9</v>
      </c>
      <c r="W22" s="51" t="s">
        <v>9</v>
      </c>
      <c r="X22" s="52"/>
      <c r="Y22" s="80">
        <f>IF(((AC22*AD22)+(AE22*AF22)+SUM(AG22:AV22))=0,"",((AC22*AD22)+(AE22*AF22)+SUM(AG22:AV22)))</f>
        <v>1157.5</v>
      </c>
      <c r="Z22" s="1"/>
      <c r="AC22" s="97">
        <f>COUNTIF($S22:$X22,AC$20)</f>
        <v>4</v>
      </c>
      <c r="AD22" s="86">
        <f>IF($R22="BB",$S$9,$U$9)</f>
        <v>280</v>
      </c>
      <c r="AE22" s="85">
        <f>COUNTIF($S22:$X22,AE$20)</f>
        <v>0</v>
      </c>
      <c r="AF22" s="86">
        <f>IF($R22="BB",$T$9,$V$9)</f>
        <v>220</v>
      </c>
      <c r="AG22" s="97">
        <f>IF($F22=AG$20,$V$15,0)</f>
        <v>0</v>
      </c>
      <c r="AH22" s="85">
        <f>IF($F22=AH$20,$V$15,0)</f>
        <v>0</v>
      </c>
      <c r="AI22" s="85">
        <f>IF($F22=AI$20,$V$15,0)</f>
        <v>0</v>
      </c>
      <c r="AJ22" s="85">
        <f>IF($F22=AJ$20,$V$15,0)</f>
        <v>0</v>
      </c>
      <c r="AK22" s="85">
        <f>IF($F22=AK$20,$V$15,0)</f>
        <v>0</v>
      </c>
      <c r="AL22" s="85">
        <f>IF($F22=AL$20,$V$15,0)</f>
        <v>37.5</v>
      </c>
      <c r="AM22" s="85">
        <f>IF($F22=AM$20,$V$15,0)</f>
        <v>0</v>
      </c>
      <c r="AN22" s="85">
        <f>IF($F22=AN$20,$V$15,0)</f>
        <v>0</v>
      </c>
      <c r="AO22" s="85">
        <f>IF($F22=AO$20,$V$15,0)</f>
        <v>0</v>
      </c>
      <c r="AP22" s="85">
        <f>IF($F22=AP$20,$V$15,0)</f>
        <v>0</v>
      </c>
      <c r="AQ22" s="85">
        <f>IF($F22=AQ$20,$V$15,0)</f>
        <v>0</v>
      </c>
      <c r="AR22" s="85">
        <f>IF($F22=AR$20,$V$15,0)</f>
        <v>0</v>
      </c>
      <c r="AS22" s="85">
        <f>IF($F22=AS$20,$V$15,0)</f>
        <v>0</v>
      </c>
      <c r="AT22" s="85">
        <f>IF($F22=AT$20,$V$15,0)</f>
        <v>0</v>
      </c>
      <c r="AU22" s="85">
        <f>IF($F22=AU$20,$V$15,0)</f>
        <v>0</v>
      </c>
      <c r="AV22" s="92">
        <f>IF($F22=AV$20,$V$15,0)</f>
        <v>0</v>
      </c>
      <c r="AW22" s="122">
        <f>(AC22*AD22)+(AE22*AF22)+SUM(AG22:AV22)</f>
        <v>1157.5</v>
      </c>
    </row>
    <row r="23" spans="3:49" s="34" customFormat="1" ht="5.25" customHeight="1" thickBot="1">
      <c r="C23" s="70"/>
      <c r="D23" s="71"/>
      <c r="E23" s="71"/>
      <c r="F23" s="71"/>
      <c r="G23" s="176"/>
      <c r="H23" s="72"/>
      <c r="I23" s="73"/>
      <c r="J23" s="71"/>
      <c r="K23" s="71"/>
      <c r="L23" s="71"/>
      <c r="M23" s="72"/>
      <c r="N23" s="73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81"/>
      <c r="Z23" s="1"/>
      <c r="AC23" s="89"/>
      <c r="AD23" s="87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123"/>
    </row>
    <row r="24" spans="3:49" ht="15" customHeight="1">
      <c r="C24" s="69">
        <v>1</v>
      </c>
      <c r="D24" s="141"/>
      <c r="E24" s="142"/>
      <c r="F24" s="151"/>
      <c r="G24" s="177"/>
      <c r="H24" s="152"/>
      <c r="I24" s="147"/>
      <c r="J24" s="180"/>
      <c r="K24" s="181"/>
      <c r="L24" s="144"/>
      <c r="M24" s="152"/>
      <c r="N24" s="147"/>
      <c r="O24" s="187"/>
      <c r="P24" s="188"/>
      <c r="Q24" s="144"/>
      <c r="R24" s="153"/>
      <c r="S24" s="154"/>
      <c r="T24" s="255"/>
      <c r="U24" s="155"/>
      <c r="V24" s="156"/>
      <c r="W24" s="157"/>
      <c r="X24" s="158"/>
      <c r="Y24" s="80" t="str">
        <f>IF(((AC24*AD24)+(AE24*AF24)+SUM(AG24:AV24))=0,"",((AC24*AD24)+(AE24*AF24)+SUM(AG24:AV24)))</f>
        <v/>
      </c>
      <c r="AC24" s="94">
        <f>COUNTIF($S24:$X24,AC$20)</f>
        <v>0</v>
      </c>
      <c r="AD24" s="75">
        <f>IF($R24="BB",$S$9,$U$9)</f>
        <v>280</v>
      </c>
      <c r="AE24" s="75">
        <f>COUNTIF($S24:$X24,AE$20)</f>
        <v>0</v>
      </c>
      <c r="AF24" s="75">
        <f>IF($R24="BB",$T$9,$V$9)</f>
        <v>220</v>
      </c>
      <c r="AG24" s="94">
        <f>IF($F24=AG$20,$V$15,0)</f>
        <v>0</v>
      </c>
      <c r="AH24" s="75">
        <f>IF($F24=AH$20,$V$15,0)</f>
        <v>0</v>
      </c>
      <c r="AI24" s="75">
        <f>IF($F24=AI$20,$V$15,0)</f>
        <v>0</v>
      </c>
      <c r="AJ24" s="75">
        <f>IF($F24=AJ$20,$V$15,0)</f>
        <v>0</v>
      </c>
      <c r="AK24" s="75">
        <f>IF($F24=AK$20,$V$15,0)</f>
        <v>0</v>
      </c>
      <c r="AL24" s="75">
        <f>IF($F24=AL$20,$V$15,0)</f>
        <v>0</v>
      </c>
      <c r="AM24" s="75">
        <f>IF($F24=AM$20,$V$15,0)</f>
        <v>0</v>
      </c>
      <c r="AN24" s="75">
        <f>IF($F24=AN$20,$V$15,0)</f>
        <v>0</v>
      </c>
      <c r="AO24" s="75">
        <f>IF($F24=AO$20,$V$15,0)</f>
        <v>0</v>
      </c>
      <c r="AP24" s="75">
        <f>IF($F24=AP$20,$V$15,0)</f>
        <v>0</v>
      </c>
      <c r="AQ24" s="75">
        <f>IF($F24=AQ$20,$V$15,0)</f>
        <v>0</v>
      </c>
      <c r="AR24" s="75">
        <f>IF($F24=AR$20,$V$15,0)</f>
        <v>0</v>
      </c>
      <c r="AS24" s="75">
        <f>IF($F24=AS$20,$V$15,0)</f>
        <v>0</v>
      </c>
      <c r="AT24" s="75">
        <f>IF($F24=AT$20,$V$15,0)</f>
        <v>0</v>
      </c>
      <c r="AU24" s="75">
        <f>IF($F24=AU$20,$V$15,0)</f>
        <v>0</v>
      </c>
      <c r="AV24" s="91">
        <f>IF($F24=AV$20,$V$15,0)</f>
        <v>0</v>
      </c>
      <c r="AW24" s="124">
        <f>(AC24*AD24)+(AE24*AF24)+SUM(AG24:AV24)</f>
        <v>0</v>
      </c>
    </row>
    <row r="25" spans="3:49">
      <c r="C25" s="12">
        <f>C24+1</f>
        <v>2</v>
      </c>
      <c r="D25" s="143"/>
      <c r="E25" s="144"/>
      <c r="F25" s="159"/>
      <c r="G25" s="178"/>
      <c r="H25" s="152"/>
      <c r="I25" s="147"/>
      <c r="J25" s="180"/>
      <c r="K25" s="181"/>
      <c r="L25" s="144"/>
      <c r="M25" s="152"/>
      <c r="N25" s="147"/>
      <c r="O25" s="187"/>
      <c r="P25" s="188"/>
      <c r="Q25" s="149"/>
      <c r="R25" s="153"/>
      <c r="S25" s="154"/>
      <c r="T25" s="255"/>
      <c r="U25" s="155"/>
      <c r="V25" s="156"/>
      <c r="W25" s="157"/>
      <c r="X25" s="158"/>
      <c r="Y25" s="80" t="str">
        <f>IF(((AC25*AD25)+(AE25*AF25)+SUM(AG25:AV25))=0,"",((AC25*AD25)+(AE25*AF25)+SUM(AG25:AV25)))</f>
        <v/>
      </c>
      <c r="AC25" s="103">
        <f>COUNTIF($S25:$X25,AC$20)</f>
        <v>0</v>
      </c>
      <c r="AD25" s="74">
        <f>IF($R25="BB",$S$9,$U$9)</f>
        <v>280</v>
      </c>
      <c r="AE25" s="74">
        <f>COUNTIF($S25:$X25,AE$20)</f>
        <v>0</v>
      </c>
      <c r="AF25" s="74">
        <f>IF($R25="BB",$T$9,$V$9)</f>
        <v>220</v>
      </c>
      <c r="AG25" s="94">
        <f>IF($F25=AG$20,$V$15,0)</f>
        <v>0</v>
      </c>
      <c r="AH25" s="75">
        <f>IF($F25=AH$20,$V$15,0)</f>
        <v>0</v>
      </c>
      <c r="AI25" s="75">
        <f>IF($F25=AI$20,$V$15,0)</f>
        <v>0</v>
      </c>
      <c r="AJ25" s="75">
        <f>IF($F25=AJ$20,$V$15,0)</f>
        <v>0</v>
      </c>
      <c r="AK25" s="75">
        <f>IF($F25=AK$20,$V$15,0)</f>
        <v>0</v>
      </c>
      <c r="AL25" s="75">
        <f>IF($F25=AL$20,$V$15,0)</f>
        <v>0</v>
      </c>
      <c r="AM25" s="75">
        <f>IF($F25=AM$20,$V$15,0)</f>
        <v>0</v>
      </c>
      <c r="AN25" s="75">
        <f>IF($F25=AN$20,$V$15,0)</f>
        <v>0</v>
      </c>
      <c r="AO25" s="75">
        <f>IF($F25=AO$20,$V$15,0)</f>
        <v>0</v>
      </c>
      <c r="AP25" s="75">
        <f>IF($F25=AP$20,$V$15,0)</f>
        <v>0</v>
      </c>
      <c r="AQ25" s="75">
        <f>IF($F25=AQ$20,$V$15,0)</f>
        <v>0</v>
      </c>
      <c r="AR25" s="75">
        <f>IF($F25=AR$20,$V$15,0)</f>
        <v>0</v>
      </c>
      <c r="AS25" s="75">
        <f>IF($F25=AS$20,$V$15,0)</f>
        <v>0</v>
      </c>
      <c r="AT25" s="75">
        <f>IF($F25=AT$20,$V$15,0)</f>
        <v>0</v>
      </c>
      <c r="AU25" s="75">
        <f>IF($F25=AU$20,$V$15,0)</f>
        <v>0</v>
      </c>
      <c r="AV25" s="91">
        <f>IF($F25=AV$20,$V$15,0)</f>
        <v>0</v>
      </c>
      <c r="AW25" s="125">
        <f>(AC25*AD25)+(AE25*AF25)+SUM(AG25:AV25)</f>
        <v>0</v>
      </c>
    </row>
    <row r="26" spans="3:49">
      <c r="C26" s="12">
        <f t="shared" ref="C26:C48" si="0">C25+1</f>
        <v>3</v>
      </c>
      <c r="D26" s="143"/>
      <c r="E26" s="144"/>
      <c r="F26" s="159"/>
      <c r="G26" s="178"/>
      <c r="H26" s="152"/>
      <c r="I26" s="147"/>
      <c r="J26" s="180"/>
      <c r="K26" s="181"/>
      <c r="L26" s="144"/>
      <c r="M26" s="152"/>
      <c r="N26" s="147"/>
      <c r="O26" s="187"/>
      <c r="P26" s="188"/>
      <c r="Q26" s="149"/>
      <c r="R26" s="153"/>
      <c r="S26" s="154"/>
      <c r="T26" s="255"/>
      <c r="U26" s="155"/>
      <c r="V26" s="156"/>
      <c r="W26" s="157"/>
      <c r="X26" s="158"/>
      <c r="Y26" s="80" t="str">
        <f>IF(((AC26*AD26)+(AE26*AF26)+SUM(AG26:AV26))=0,"",((AC26*AD26)+(AE26*AF26)+SUM(AG26:AV26)))</f>
        <v/>
      </c>
      <c r="AC26" s="103">
        <f>COUNTIF($S26:$X26,AC$20)</f>
        <v>0</v>
      </c>
      <c r="AD26" s="74">
        <f>IF($R26="BB",$S$9,$U$9)</f>
        <v>280</v>
      </c>
      <c r="AE26" s="74">
        <f>COUNTIF($S26:$X26,AE$20)</f>
        <v>0</v>
      </c>
      <c r="AF26" s="74">
        <f>IF($R26="BB",$T$9,$V$9)</f>
        <v>220</v>
      </c>
      <c r="AG26" s="94">
        <f>IF($F26=AG$20,$V$15,0)</f>
        <v>0</v>
      </c>
      <c r="AH26" s="75">
        <f>IF($F26=AH$20,$V$15,0)</f>
        <v>0</v>
      </c>
      <c r="AI26" s="75">
        <f>IF($F26=AI$20,$V$15,0)</f>
        <v>0</v>
      </c>
      <c r="AJ26" s="75">
        <f>IF($F26=AJ$20,$V$15,0)</f>
        <v>0</v>
      </c>
      <c r="AK26" s="75">
        <f>IF($F26=AK$20,$V$15,0)</f>
        <v>0</v>
      </c>
      <c r="AL26" s="75">
        <f>IF($F26=AL$20,$V$15,0)</f>
        <v>0</v>
      </c>
      <c r="AM26" s="75">
        <f>IF($F26=AM$20,$V$15,0)</f>
        <v>0</v>
      </c>
      <c r="AN26" s="75">
        <f>IF($F26=AN$20,$V$15,0)</f>
        <v>0</v>
      </c>
      <c r="AO26" s="75">
        <f>IF($F26=AO$20,$V$15,0)</f>
        <v>0</v>
      </c>
      <c r="AP26" s="75">
        <f>IF($F26=AP$20,$V$15,0)</f>
        <v>0</v>
      </c>
      <c r="AQ26" s="75">
        <f>IF($F26=AQ$20,$V$15,0)</f>
        <v>0</v>
      </c>
      <c r="AR26" s="75">
        <f>IF($F26=AR$20,$V$15,0)</f>
        <v>0</v>
      </c>
      <c r="AS26" s="75">
        <f>IF($F26=AS$20,$V$15,0)</f>
        <v>0</v>
      </c>
      <c r="AT26" s="75">
        <f>IF($F26=AT$20,$V$15,0)</f>
        <v>0</v>
      </c>
      <c r="AU26" s="75">
        <f>IF($F26=AU$20,$V$15,0)</f>
        <v>0</v>
      </c>
      <c r="AV26" s="91">
        <f>IF($F26=AV$20,$V$15,0)</f>
        <v>0</v>
      </c>
      <c r="AW26" s="125">
        <f>(AC26*AD26)+(AE26*AF26)+SUM(AG26:AV26)</f>
        <v>0</v>
      </c>
    </row>
    <row r="27" spans="3:49">
      <c r="C27" s="12">
        <f t="shared" si="0"/>
        <v>4</v>
      </c>
      <c r="D27" s="143"/>
      <c r="E27" s="144"/>
      <c r="F27" s="159"/>
      <c r="G27" s="178"/>
      <c r="H27" s="152"/>
      <c r="I27" s="147"/>
      <c r="J27" s="180"/>
      <c r="K27" s="181"/>
      <c r="L27" s="144"/>
      <c r="M27" s="152"/>
      <c r="N27" s="147"/>
      <c r="O27" s="187"/>
      <c r="P27" s="188"/>
      <c r="Q27" s="149"/>
      <c r="R27" s="153"/>
      <c r="S27" s="154"/>
      <c r="T27" s="255"/>
      <c r="U27" s="155"/>
      <c r="V27" s="156"/>
      <c r="W27" s="157"/>
      <c r="X27" s="158"/>
      <c r="Y27" s="80" t="str">
        <f>IF(((AC27*AD27)+(AE27*AF27)+SUM(AG27:AV27))=0,"",((AC27*AD27)+(AE27*AF27)+SUM(AG27:AV27)))</f>
        <v/>
      </c>
      <c r="AC27" s="103">
        <f>COUNTIF($S27:$X27,AC$20)</f>
        <v>0</v>
      </c>
      <c r="AD27" s="74">
        <f>IF($R27="BB",$S$9,$U$9)</f>
        <v>280</v>
      </c>
      <c r="AE27" s="74">
        <f>COUNTIF($S27:$X27,AE$20)</f>
        <v>0</v>
      </c>
      <c r="AF27" s="74">
        <f>IF($R27="BB",$T$9,$V$9)</f>
        <v>220</v>
      </c>
      <c r="AG27" s="94">
        <f>IF($F27=AG$20,$V$15,0)</f>
        <v>0</v>
      </c>
      <c r="AH27" s="75">
        <f>IF($F27=AH$20,$V$15,0)</f>
        <v>0</v>
      </c>
      <c r="AI27" s="75">
        <f>IF($F27=AI$20,$V$15,0)</f>
        <v>0</v>
      </c>
      <c r="AJ27" s="75">
        <f>IF($F27=AJ$20,$V$15,0)</f>
        <v>0</v>
      </c>
      <c r="AK27" s="75">
        <f>IF($F27=AK$20,$V$15,0)</f>
        <v>0</v>
      </c>
      <c r="AL27" s="75">
        <f>IF($F27=AL$20,$V$15,0)</f>
        <v>0</v>
      </c>
      <c r="AM27" s="75">
        <f>IF($F27=AM$20,$V$15,0)</f>
        <v>0</v>
      </c>
      <c r="AN27" s="75">
        <f>IF($F27=AN$20,$V$15,0)</f>
        <v>0</v>
      </c>
      <c r="AO27" s="75">
        <f>IF($F27=AO$20,$V$15,0)</f>
        <v>0</v>
      </c>
      <c r="AP27" s="75">
        <f>IF($F27=AP$20,$V$15,0)</f>
        <v>0</v>
      </c>
      <c r="AQ27" s="75">
        <f>IF($F27=AQ$20,$V$15,0)</f>
        <v>0</v>
      </c>
      <c r="AR27" s="75">
        <f>IF($F27=AR$20,$V$15,0)</f>
        <v>0</v>
      </c>
      <c r="AS27" s="75">
        <f>IF($F27=AS$20,$V$15,0)</f>
        <v>0</v>
      </c>
      <c r="AT27" s="75">
        <f>IF($F27=AT$20,$V$15,0)</f>
        <v>0</v>
      </c>
      <c r="AU27" s="75">
        <f>IF($F27=AU$20,$V$15,0)</f>
        <v>0</v>
      </c>
      <c r="AV27" s="91">
        <f>IF($F27=AV$20,$V$15,0)</f>
        <v>0</v>
      </c>
      <c r="AW27" s="125">
        <f>(AC27*AD27)+(AE27*AF27)+SUM(AG27:AV27)</f>
        <v>0</v>
      </c>
    </row>
    <row r="28" spans="3:49">
      <c r="C28" s="12">
        <f t="shared" si="0"/>
        <v>5</v>
      </c>
      <c r="D28" s="143"/>
      <c r="E28" s="144"/>
      <c r="F28" s="159"/>
      <c r="G28" s="178"/>
      <c r="H28" s="152"/>
      <c r="I28" s="147"/>
      <c r="J28" s="180"/>
      <c r="K28" s="181"/>
      <c r="L28" s="144"/>
      <c r="M28" s="152"/>
      <c r="N28" s="147"/>
      <c r="O28" s="187"/>
      <c r="P28" s="188"/>
      <c r="Q28" s="149"/>
      <c r="R28" s="153"/>
      <c r="S28" s="154"/>
      <c r="T28" s="255"/>
      <c r="U28" s="155"/>
      <c r="V28" s="156"/>
      <c r="W28" s="157"/>
      <c r="X28" s="158"/>
      <c r="Y28" s="80" t="str">
        <f>IF(((AC28*AD28)+(AE28*AF28)+SUM(AG28:AV28))=0,"",((AC28*AD28)+(AE28*AF28)+SUM(AG28:AV28)))</f>
        <v/>
      </c>
      <c r="AB28" s="115"/>
      <c r="AC28" s="103">
        <f>COUNTIF($S28:$X28,AC$20)</f>
        <v>0</v>
      </c>
      <c r="AD28" s="74">
        <f>IF($R28="BB",$S$9,$U$9)</f>
        <v>280</v>
      </c>
      <c r="AE28" s="74">
        <f>COUNTIF($S28:$X28,AE$20)</f>
        <v>0</v>
      </c>
      <c r="AF28" s="74">
        <f>IF($R28="BB",$T$9,$V$9)</f>
        <v>220</v>
      </c>
      <c r="AG28" s="94">
        <f>IF($F28=AG$20,$V$15,0)</f>
        <v>0</v>
      </c>
      <c r="AH28" s="75">
        <f>IF($F28=AH$20,$V$15,0)</f>
        <v>0</v>
      </c>
      <c r="AI28" s="75">
        <f>IF($F28=AI$20,$V$15,0)</f>
        <v>0</v>
      </c>
      <c r="AJ28" s="75">
        <f>IF($F28=AJ$20,$V$15,0)</f>
        <v>0</v>
      </c>
      <c r="AK28" s="75">
        <f>IF($F28=AK$20,$V$15,0)</f>
        <v>0</v>
      </c>
      <c r="AL28" s="75">
        <f>IF($F28=AL$20,$V$15,0)</f>
        <v>0</v>
      </c>
      <c r="AM28" s="75">
        <f>IF($F28=AM$20,$V$15,0)</f>
        <v>0</v>
      </c>
      <c r="AN28" s="75">
        <f>IF($F28=AN$20,$V$15,0)</f>
        <v>0</v>
      </c>
      <c r="AO28" s="75">
        <f>IF($F28=AO$20,$V$15,0)</f>
        <v>0</v>
      </c>
      <c r="AP28" s="75">
        <f>IF($F28=AP$20,$V$15,0)</f>
        <v>0</v>
      </c>
      <c r="AQ28" s="75">
        <f>IF($F28=AQ$20,$V$15,0)</f>
        <v>0</v>
      </c>
      <c r="AR28" s="75">
        <f>IF($F28=AR$20,$V$15,0)</f>
        <v>0</v>
      </c>
      <c r="AS28" s="75">
        <f>IF($F28=AS$20,$V$15,0)</f>
        <v>0</v>
      </c>
      <c r="AT28" s="75">
        <f>IF($F28=AT$20,$V$15,0)</f>
        <v>0</v>
      </c>
      <c r="AU28" s="75">
        <f>IF($F28=AU$20,$V$15,0)</f>
        <v>0</v>
      </c>
      <c r="AV28" s="91">
        <f>IF($F28=AV$20,$V$15,0)</f>
        <v>0</v>
      </c>
      <c r="AW28" s="125">
        <f>(AC28*AD28)+(AE28*AF28)+SUM(AG28:AV28)</f>
        <v>0</v>
      </c>
    </row>
    <row r="29" spans="3:49">
      <c r="C29" s="12">
        <f t="shared" si="0"/>
        <v>6</v>
      </c>
      <c r="D29" s="143"/>
      <c r="E29" s="144"/>
      <c r="F29" s="159"/>
      <c r="G29" s="178"/>
      <c r="H29" s="152"/>
      <c r="I29" s="147"/>
      <c r="J29" s="180"/>
      <c r="K29" s="181"/>
      <c r="L29" s="144"/>
      <c r="M29" s="152"/>
      <c r="N29" s="147"/>
      <c r="O29" s="187"/>
      <c r="P29" s="188"/>
      <c r="Q29" s="149"/>
      <c r="R29" s="153"/>
      <c r="S29" s="154"/>
      <c r="T29" s="255"/>
      <c r="U29" s="155"/>
      <c r="V29" s="156"/>
      <c r="W29" s="157"/>
      <c r="X29" s="158"/>
      <c r="Y29" s="80" t="str">
        <f>IF(((AC29*AD29)+(AE29*AF29)+SUM(AG29:AV29))=0,"",((AC29*AD29)+(AE29*AF29)+SUM(AG29:AV29)))</f>
        <v/>
      </c>
      <c r="AB29" s="115"/>
      <c r="AC29" s="103">
        <f>COUNTIF($S29:$X29,AC$20)</f>
        <v>0</v>
      </c>
      <c r="AD29" s="74">
        <f>IF($R29="BB",$S$9,$U$9)</f>
        <v>280</v>
      </c>
      <c r="AE29" s="74">
        <f>COUNTIF($S29:$X29,AE$20)</f>
        <v>0</v>
      </c>
      <c r="AF29" s="74">
        <f>IF($R29="BB",$T$9,$V$9)</f>
        <v>220</v>
      </c>
      <c r="AG29" s="94">
        <f>IF($F29=AG$20,$V$15,0)</f>
        <v>0</v>
      </c>
      <c r="AH29" s="75">
        <f>IF($F29=AH$20,$V$15,0)</f>
        <v>0</v>
      </c>
      <c r="AI29" s="75">
        <f>IF($F29=AI$20,$V$15,0)</f>
        <v>0</v>
      </c>
      <c r="AJ29" s="75">
        <f>IF($F29=AJ$20,$V$15,0)</f>
        <v>0</v>
      </c>
      <c r="AK29" s="75">
        <f>IF($F29=AK$20,$V$15,0)</f>
        <v>0</v>
      </c>
      <c r="AL29" s="75">
        <f>IF($F29=AL$20,$V$15,0)</f>
        <v>0</v>
      </c>
      <c r="AM29" s="75">
        <f>IF($F29=AM$20,$V$15,0)</f>
        <v>0</v>
      </c>
      <c r="AN29" s="75">
        <f>IF($F29=AN$20,$V$15,0)</f>
        <v>0</v>
      </c>
      <c r="AO29" s="75">
        <f>IF($F29=AO$20,$V$15,0)</f>
        <v>0</v>
      </c>
      <c r="AP29" s="75">
        <f>IF($F29=AP$20,$V$15,0)</f>
        <v>0</v>
      </c>
      <c r="AQ29" s="75">
        <f>IF($F29=AQ$20,$V$15,0)</f>
        <v>0</v>
      </c>
      <c r="AR29" s="75">
        <f>IF($F29=AR$20,$V$15,0)</f>
        <v>0</v>
      </c>
      <c r="AS29" s="75">
        <f>IF($F29=AS$20,$V$15,0)</f>
        <v>0</v>
      </c>
      <c r="AT29" s="75">
        <f>IF($F29=AT$20,$V$15,0)</f>
        <v>0</v>
      </c>
      <c r="AU29" s="75">
        <f>IF($F29=AU$20,$V$15,0)</f>
        <v>0</v>
      </c>
      <c r="AV29" s="91">
        <f>IF($F29=AV$20,$V$15,0)</f>
        <v>0</v>
      </c>
      <c r="AW29" s="125">
        <f>(AC29*AD29)+(AE29*AF29)+SUM(AG29:AV29)</f>
        <v>0</v>
      </c>
    </row>
    <row r="30" spans="3:49">
      <c r="C30" s="12">
        <f t="shared" si="0"/>
        <v>7</v>
      </c>
      <c r="D30" s="143"/>
      <c r="E30" s="144"/>
      <c r="F30" s="159"/>
      <c r="G30" s="178"/>
      <c r="H30" s="152"/>
      <c r="I30" s="147"/>
      <c r="J30" s="180"/>
      <c r="K30" s="181"/>
      <c r="L30" s="144"/>
      <c r="M30" s="152"/>
      <c r="N30" s="147"/>
      <c r="O30" s="187"/>
      <c r="P30" s="188"/>
      <c r="Q30" s="149"/>
      <c r="R30" s="153"/>
      <c r="S30" s="154"/>
      <c r="T30" s="255"/>
      <c r="U30" s="155"/>
      <c r="V30" s="156"/>
      <c r="W30" s="157"/>
      <c r="X30" s="158"/>
      <c r="Y30" s="80" t="str">
        <f>IF(((AC30*AD30)+(AE30*AF30)+SUM(AG30:AV30))=0,"",((AC30*AD30)+(AE30*AF30)+SUM(AG30:AV30)))</f>
        <v/>
      </c>
      <c r="AB30" s="115"/>
      <c r="AC30" s="103">
        <f>COUNTIF($S30:$X30,AC$20)</f>
        <v>0</v>
      </c>
      <c r="AD30" s="74">
        <f>IF($R30="BB",$S$9,$U$9)</f>
        <v>280</v>
      </c>
      <c r="AE30" s="74">
        <f>COUNTIF($S30:$X30,AE$20)</f>
        <v>0</v>
      </c>
      <c r="AF30" s="74">
        <f>IF($R30="BB",$T$9,$V$9)</f>
        <v>220</v>
      </c>
      <c r="AG30" s="94">
        <f>IF($F30=AG$20,$V$15,0)</f>
        <v>0</v>
      </c>
      <c r="AH30" s="75">
        <f>IF($F30=AH$20,$V$15,0)</f>
        <v>0</v>
      </c>
      <c r="AI30" s="75">
        <f>IF($F30=AI$20,$V$15,0)</f>
        <v>0</v>
      </c>
      <c r="AJ30" s="75">
        <f>IF($F30=AJ$20,$V$15,0)</f>
        <v>0</v>
      </c>
      <c r="AK30" s="75">
        <f>IF($F30=AK$20,$V$15,0)</f>
        <v>0</v>
      </c>
      <c r="AL30" s="75">
        <f>IF($F30=AL$20,$V$15,0)</f>
        <v>0</v>
      </c>
      <c r="AM30" s="75">
        <f>IF($F30=AM$20,$V$15,0)</f>
        <v>0</v>
      </c>
      <c r="AN30" s="75">
        <f>IF($F30=AN$20,$V$15,0)</f>
        <v>0</v>
      </c>
      <c r="AO30" s="75">
        <f>IF($F30=AO$20,$V$15,0)</f>
        <v>0</v>
      </c>
      <c r="AP30" s="75">
        <f>IF($F30=AP$20,$V$15,0)</f>
        <v>0</v>
      </c>
      <c r="AQ30" s="75">
        <f>IF($F30=AQ$20,$V$15,0)</f>
        <v>0</v>
      </c>
      <c r="AR30" s="75">
        <f>IF($F30=AR$20,$V$15,0)</f>
        <v>0</v>
      </c>
      <c r="AS30" s="75">
        <f>IF($F30=AS$20,$V$15,0)</f>
        <v>0</v>
      </c>
      <c r="AT30" s="75">
        <f>IF($F30=AT$20,$V$15,0)</f>
        <v>0</v>
      </c>
      <c r="AU30" s="75">
        <f>IF($F30=AU$20,$V$15,0)</f>
        <v>0</v>
      </c>
      <c r="AV30" s="91">
        <f>IF($F30=AV$20,$V$15,0)</f>
        <v>0</v>
      </c>
      <c r="AW30" s="125">
        <f>(AC30*AD30)+(AE30*AF30)+SUM(AG30:AV30)</f>
        <v>0</v>
      </c>
    </row>
    <row r="31" spans="3:49">
      <c r="C31" s="12">
        <f t="shared" si="0"/>
        <v>8</v>
      </c>
      <c r="D31" s="143"/>
      <c r="E31" s="144"/>
      <c r="F31" s="159"/>
      <c r="G31" s="178"/>
      <c r="H31" s="152"/>
      <c r="I31" s="147"/>
      <c r="J31" s="180"/>
      <c r="K31" s="181"/>
      <c r="L31" s="144"/>
      <c r="M31" s="152"/>
      <c r="N31" s="147"/>
      <c r="O31" s="187"/>
      <c r="P31" s="188"/>
      <c r="Q31" s="149"/>
      <c r="R31" s="153"/>
      <c r="S31" s="154"/>
      <c r="T31" s="255"/>
      <c r="U31" s="155"/>
      <c r="V31" s="156"/>
      <c r="W31" s="157"/>
      <c r="X31" s="158"/>
      <c r="Y31" s="80" t="str">
        <f>IF(((AC31*AD31)+(AE31*AF31)+SUM(AG31:AV31))=0,"",((AC31*AD31)+(AE31*AF31)+SUM(AG31:AV31)))</f>
        <v/>
      </c>
      <c r="AB31" s="115"/>
      <c r="AC31" s="103">
        <f>COUNTIF($S31:$X31,AC$20)</f>
        <v>0</v>
      </c>
      <c r="AD31" s="74">
        <f>IF($R31="BB",$S$9,$U$9)</f>
        <v>280</v>
      </c>
      <c r="AE31" s="74">
        <f>COUNTIF($S31:$X31,AE$20)</f>
        <v>0</v>
      </c>
      <c r="AF31" s="74">
        <f>IF($R31="BB",$T$9,$V$9)</f>
        <v>220</v>
      </c>
      <c r="AG31" s="94">
        <f>IF($F31=AG$20,$V$15,0)</f>
        <v>0</v>
      </c>
      <c r="AH31" s="75">
        <f>IF($F31=AH$20,$V$15,0)</f>
        <v>0</v>
      </c>
      <c r="AI31" s="75">
        <f>IF($F31=AI$20,$V$15,0)</f>
        <v>0</v>
      </c>
      <c r="AJ31" s="75">
        <f>IF($F31=AJ$20,$V$15,0)</f>
        <v>0</v>
      </c>
      <c r="AK31" s="75">
        <f>IF($F31=AK$20,$V$15,0)</f>
        <v>0</v>
      </c>
      <c r="AL31" s="75">
        <f>IF($F31=AL$20,$V$15,0)</f>
        <v>0</v>
      </c>
      <c r="AM31" s="75">
        <f>IF($F31=AM$20,$V$15,0)</f>
        <v>0</v>
      </c>
      <c r="AN31" s="75">
        <f>IF($F31=AN$20,$V$15,0)</f>
        <v>0</v>
      </c>
      <c r="AO31" s="75">
        <f>IF($F31=AO$20,$V$15,0)</f>
        <v>0</v>
      </c>
      <c r="AP31" s="75">
        <f>IF($F31=AP$20,$V$15,0)</f>
        <v>0</v>
      </c>
      <c r="AQ31" s="75">
        <f>IF($F31=AQ$20,$V$15,0)</f>
        <v>0</v>
      </c>
      <c r="AR31" s="75">
        <f>IF($F31=AR$20,$V$15,0)</f>
        <v>0</v>
      </c>
      <c r="AS31" s="75">
        <f>IF($F31=AS$20,$V$15,0)</f>
        <v>0</v>
      </c>
      <c r="AT31" s="75">
        <f>IF($F31=AT$20,$V$15,0)</f>
        <v>0</v>
      </c>
      <c r="AU31" s="75">
        <f>IF($F31=AU$20,$V$15,0)</f>
        <v>0</v>
      </c>
      <c r="AV31" s="91">
        <f>IF($F31=AV$20,$V$15,0)</f>
        <v>0</v>
      </c>
      <c r="AW31" s="125">
        <f>(AC31*AD31)+(AE31*AF31)+SUM(AG31:AV31)</f>
        <v>0</v>
      </c>
    </row>
    <row r="32" spans="3:49">
      <c r="C32" s="12">
        <f t="shared" si="0"/>
        <v>9</v>
      </c>
      <c r="D32" s="143"/>
      <c r="E32" s="144"/>
      <c r="F32" s="159"/>
      <c r="G32" s="178"/>
      <c r="H32" s="152"/>
      <c r="I32" s="147"/>
      <c r="J32" s="180"/>
      <c r="K32" s="181"/>
      <c r="L32" s="144"/>
      <c r="M32" s="152"/>
      <c r="N32" s="147"/>
      <c r="O32" s="187"/>
      <c r="P32" s="188"/>
      <c r="Q32" s="149"/>
      <c r="R32" s="153"/>
      <c r="S32" s="154"/>
      <c r="T32" s="255"/>
      <c r="U32" s="155"/>
      <c r="V32" s="156"/>
      <c r="W32" s="157"/>
      <c r="X32" s="158"/>
      <c r="Y32" s="80" t="str">
        <f>IF(((AC32*AD32)+(AE32*AF32)+SUM(AG32:AV32))=0,"",((AC32*AD32)+(AE32*AF32)+SUM(AG32:AV32)))</f>
        <v/>
      </c>
      <c r="AB32" s="115"/>
      <c r="AC32" s="103">
        <f>COUNTIF($S32:$X32,AC$20)</f>
        <v>0</v>
      </c>
      <c r="AD32" s="74">
        <f>IF($R32="BB",$S$9,$U$9)</f>
        <v>280</v>
      </c>
      <c r="AE32" s="74">
        <f>COUNTIF($S32:$X32,AE$20)</f>
        <v>0</v>
      </c>
      <c r="AF32" s="74">
        <f>IF($R32="BB",$T$9,$V$9)</f>
        <v>220</v>
      </c>
      <c r="AG32" s="94">
        <f>IF($F32=AG$20,$V$15,0)</f>
        <v>0</v>
      </c>
      <c r="AH32" s="75">
        <f>IF($F32=AH$20,$V$15,0)</f>
        <v>0</v>
      </c>
      <c r="AI32" s="75">
        <f>IF($F32=AI$20,$V$15,0)</f>
        <v>0</v>
      </c>
      <c r="AJ32" s="75">
        <f>IF($F32=AJ$20,$V$15,0)</f>
        <v>0</v>
      </c>
      <c r="AK32" s="75">
        <f>IF($F32=AK$20,$V$15,0)</f>
        <v>0</v>
      </c>
      <c r="AL32" s="75">
        <f>IF($F32=AL$20,$V$15,0)</f>
        <v>0</v>
      </c>
      <c r="AM32" s="75">
        <f>IF($F32=AM$20,$V$15,0)</f>
        <v>0</v>
      </c>
      <c r="AN32" s="75">
        <f>IF($F32=AN$20,$V$15,0)</f>
        <v>0</v>
      </c>
      <c r="AO32" s="75">
        <f>IF($F32=AO$20,$V$15,0)</f>
        <v>0</v>
      </c>
      <c r="AP32" s="75">
        <f>IF($F32=AP$20,$V$15,0)</f>
        <v>0</v>
      </c>
      <c r="AQ32" s="75">
        <f>IF($F32=AQ$20,$V$15,0)</f>
        <v>0</v>
      </c>
      <c r="AR32" s="75">
        <f>IF($F32=AR$20,$V$15,0)</f>
        <v>0</v>
      </c>
      <c r="AS32" s="75">
        <f>IF($F32=AS$20,$V$15,0)</f>
        <v>0</v>
      </c>
      <c r="AT32" s="75">
        <f>IF($F32=AT$20,$V$15,0)</f>
        <v>0</v>
      </c>
      <c r="AU32" s="75">
        <f>IF($F32=AU$20,$V$15,0)</f>
        <v>0</v>
      </c>
      <c r="AV32" s="91">
        <f>IF($F32=AV$20,$V$15,0)</f>
        <v>0</v>
      </c>
      <c r="AW32" s="125">
        <f>(AC32*AD32)+(AE32*AF32)+SUM(AG32:AV32)</f>
        <v>0</v>
      </c>
    </row>
    <row r="33" spans="3:49">
      <c r="C33" s="12">
        <f t="shared" si="0"/>
        <v>10</v>
      </c>
      <c r="D33" s="143"/>
      <c r="E33" s="144"/>
      <c r="F33" s="159"/>
      <c r="G33" s="178"/>
      <c r="H33" s="152"/>
      <c r="I33" s="147"/>
      <c r="J33" s="180"/>
      <c r="K33" s="181"/>
      <c r="L33" s="144"/>
      <c r="M33" s="152"/>
      <c r="N33" s="147"/>
      <c r="O33" s="187"/>
      <c r="P33" s="188"/>
      <c r="Q33" s="149"/>
      <c r="R33" s="153"/>
      <c r="S33" s="154"/>
      <c r="T33" s="255"/>
      <c r="U33" s="155"/>
      <c r="V33" s="156"/>
      <c r="W33" s="157"/>
      <c r="X33" s="158"/>
      <c r="Y33" s="80" t="str">
        <f>IF(((AC33*AD33)+(AE33*AF33)+SUM(AG33:AV33))=0,"",((AC33*AD33)+(AE33*AF33)+SUM(AG33:AV33)))</f>
        <v/>
      </c>
      <c r="AB33" s="115"/>
      <c r="AC33" s="103">
        <f>COUNTIF($S33:$X33,AC$20)</f>
        <v>0</v>
      </c>
      <c r="AD33" s="74">
        <f>IF($R33="BB",$S$9,$U$9)</f>
        <v>280</v>
      </c>
      <c r="AE33" s="74">
        <f>COUNTIF($S33:$X33,AE$20)</f>
        <v>0</v>
      </c>
      <c r="AF33" s="74">
        <f>IF($R33="BB",$T$9,$V$9)</f>
        <v>220</v>
      </c>
      <c r="AG33" s="94">
        <f>IF($F33=AG$20,$V$15,0)</f>
        <v>0</v>
      </c>
      <c r="AH33" s="75">
        <f>IF($F33=AH$20,$V$15,0)</f>
        <v>0</v>
      </c>
      <c r="AI33" s="75">
        <f>IF($F33=AI$20,$V$15,0)</f>
        <v>0</v>
      </c>
      <c r="AJ33" s="75">
        <f>IF($F33=AJ$20,$V$15,0)</f>
        <v>0</v>
      </c>
      <c r="AK33" s="75">
        <f>IF($F33=AK$20,$V$15,0)</f>
        <v>0</v>
      </c>
      <c r="AL33" s="75">
        <f>IF($F33=AL$20,$V$15,0)</f>
        <v>0</v>
      </c>
      <c r="AM33" s="75">
        <f>IF($F33=AM$20,$V$15,0)</f>
        <v>0</v>
      </c>
      <c r="AN33" s="75">
        <f>IF($F33=AN$20,$V$15,0)</f>
        <v>0</v>
      </c>
      <c r="AO33" s="75">
        <f>IF($F33=AO$20,$V$15,0)</f>
        <v>0</v>
      </c>
      <c r="AP33" s="75">
        <f>IF($F33=AP$20,$V$15,0)</f>
        <v>0</v>
      </c>
      <c r="AQ33" s="75">
        <f>IF($F33=AQ$20,$V$15,0)</f>
        <v>0</v>
      </c>
      <c r="AR33" s="75">
        <f>IF($F33=AR$20,$V$15,0)</f>
        <v>0</v>
      </c>
      <c r="AS33" s="75">
        <f>IF($F33=AS$20,$V$15,0)</f>
        <v>0</v>
      </c>
      <c r="AT33" s="75">
        <f>IF($F33=AT$20,$V$15,0)</f>
        <v>0</v>
      </c>
      <c r="AU33" s="75">
        <f>IF($F33=AU$20,$V$15,0)</f>
        <v>0</v>
      </c>
      <c r="AV33" s="91">
        <f>IF($F33=AV$20,$V$15,0)</f>
        <v>0</v>
      </c>
      <c r="AW33" s="125">
        <f>(AC33*AD33)+(AE33*AF33)+SUM(AG33:AV33)</f>
        <v>0</v>
      </c>
    </row>
    <row r="34" spans="3:49">
      <c r="C34" s="12">
        <f t="shared" si="0"/>
        <v>11</v>
      </c>
      <c r="D34" s="143"/>
      <c r="E34" s="144"/>
      <c r="F34" s="159"/>
      <c r="G34" s="178"/>
      <c r="H34" s="152"/>
      <c r="I34" s="147"/>
      <c r="J34" s="180"/>
      <c r="K34" s="181"/>
      <c r="L34" s="144"/>
      <c r="M34" s="152"/>
      <c r="N34" s="147"/>
      <c r="O34" s="187"/>
      <c r="P34" s="188"/>
      <c r="Q34" s="149"/>
      <c r="R34" s="153"/>
      <c r="S34" s="154"/>
      <c r="T34" s="255"/>
      <c r="U34" s="155"/>
      <c r="V34" s="156"/>
      <c r="W34" s="157"/>
      <c r="X34" s="158"/>
      <c r="Y34" s="80" t="str">
        <f>IF(((AC34*AD34)+(AE34*AF34)+SUM(AG34:AV34))=0,"",((AC34*AD34)+(AE34*AF34)+SUM(AG34:AV34)))</f>
        <v/>
      </c>
      <c r="AB34" s="115"/>
      <c r="AC34" s="103">
        <f>COUNTIF($S34:$X34,AC$20)</f>
        <v>0</v>
      </c>
      <c r="AD34" s="74">
        <f>IF($R34="BB",$S$9,$U$9)</f>
        <v>280</v>
      </c>
      <c r="AE34" s="74">
        <f>COUNTIF($S34:$X34,AE$20)</f>
        <v>0</v>
      </c>
      <c r="AF34" s="74">
        <f>IF($R34="BB",$T$9,$V$9)</f>
        <v>220</v>
      </c>
      <c r="AG34" s="94">
        <f>IF($F34=AG$20,$V$15,0)</f>
        <v>0</v>
      </c>
      <c r="AH34" s="75">
        <f>IF($F34=AH$20,$V$15,0)</f>
        <v>0</v>
      </c>
      <c r="AI34" s="75">
        <f>IF($F34=AI$20,$V$15,0)</f>
        <v>0</v>
      </c>
      <c r="AJ34" s="75">
        <f>IF($F34=AJ$20,$V$15,0)</f>
        <v>0</v>
      </c>
      <c r="AK34" s="75">
        <f>IF($F34=AK$20,$V$15,0)</f>
        <v>0</v>
      </c>
      <c r="AL34" s="75">
        <f>IF($F34=AL$20,$V$15,0)</f>
        <v>0</v>
      </c>
      <c r="AM34" s="75">
        <f>IF($F34=AM$20,$V$15,0)</f>
        <v>0</v>
      </c>
      <c r="AN34" s="75">
        <f>IF($F34=AN$20,$V$15,0)</f>
        <v>0</v>
      </c>
      <c r="AO34" s="75">
        <f>IF($F34=AO$20,$V$15,0)</f>
        <v>0</v>
      </c>
      <c r="AP34" s="75">
        <f>IF($F34=AP$20,$V$15,0)</f>
        <v>0</v>
      </c>
      <c r="AQ34" s="75">
        <f>IF($F34=AQ$20,$V$15,0)</f>
        <v>0</v>
      </c>
      <c r="AR34" s="75">
        <f>IF($F34=AR$20,$V$15,0)</f>
        <v>0</v>
      </c>
      <c r="AS34" s="75">
        <f>IF($F34=AS$20,$V$15,0)</f>
        <v>0</v>
      </c>
      <c r="AT34" s="75">
        <f>IF($F34=AT$20,$V$15,0)</f>
        <v>0</v>
      </c>
      <c r="AU34" s="75">
        <f>IF($F34=AU$20,$V$15,0)</f>
        <v>0</v>
      </c>
      <c r="AV34" s="91">
        <f>IF($F34=AV$20,$V$15,0)</f>
        <v>0</v>
      </c>
      <c r="AW34" s="125">
        <f>(AC34*AD34)+(AE34*AF34)+SUM(AG34:AV34)</f>
        <v>0</v>
      </c>
    </row>
    <row r="35" spans="3:49">
      <c r="C35" s="12">
        <f t="shared" si="0"/>
        <v>12</v>
      </c>
      <c r="D35" s="143"/>
      <c r="E35" s="144"/>
      <c r="F35" s="159"/>
      <c r="G35" s="178"/>
      <c r="H35" s="152"/>
      <c r="I35" s="147"/>
      <c r="J35" s="180"/>
      <c r="K35" s="181"/>
      <c r="L35" s="144"/>
      <c r="M35" s="152"/>
      <c r="N35" s="147"/>
      <c r="O35" s="187"/>
      <c r="P35" s="188"/>
      <c r="Q35" s="149"/>
      <c r="R35" s="153"/>
      <c r="S35" s="154"/>
      <c r="T35" s="255"/>
      <c r="U35" s="155"/>
      <c r="V35" s="156"/>
      <c r="W35" s="157"/>
      <c r="X35" s="158"/>
      <c r="Y35" s="80" t="str">
        <f>IF(((AC35*AD35)+(AE35*AF35)+SUM(AG35:AV35))=0,"",((AC35*AD35)+(AE35*AF35)+SUM(AG35:AV35)))</f>
        <v/>
      </c>
      <c r="AB35" s="115"/>
      <c r="AC35" s="103">
        <f>COUNTIF($S35:$X35,AC$20)</f>
        <v>0</v>
      </c>
      <c r="AD35" s="74">
        <f>IF($R35="BB",$S$9,$U$9)</f>
        <v>280</v>
      </c>
      <c r="AE35" s="74">
        <f>COUNTIF($S35:$X35,AE$20)</f>
        <v>0</v>
      </c>
      <c r="AF35" s="74">
        <f>IF($R35="BB",$T$9,$V$9)</f>
        <v>220</v>
      </c>
      <c r="AG35" s="94">
        <f>IF($F35=AG$20,$V$15,0)</f>
        <v>0</v>
      </c>
      <c r="AH35" s="75">
        <f>IF($F35=AH$20,$V$15,0)</f>
        <v>0</v>
      </c>
      <c r="AI35" s="75">
        <f>IF($F35=AI$20,$V$15,0)</f>
        <v>0</v>
      </c>
      <c r="AJ35" s="75">
        <f>IF($F35=AJ$20,$V$15,0)</f>
        <v>0</v>
      </c>
      <c r="AK35" s="75">
        <f>IF($F35=AK$20,$V$15,0)</f>
        <v>0</v>
      </c>
      <c r="AL35" s="75">
        <f>IF($F35=AL$20,$V$15,0)</f>
        <v>0</v>
      </c>
      <c r="AM35" s="75">
        <f>IF($F35=AM$20,$V$15,0)</f>
        <v>0</v>
      </c>
      <c r="AN35" s="75">
        <f>IF($F35=AN$20,$V$15,0)</f>
        <v>0</v>
      </c>
      <c r="AO35" s="75">
        <f>IF($F35=AO$20,$V$15,0)</f>
        <v>0</v>
      </c>
      <c r="AP35" s="75">
        <f>IF($F35=AP$20,$V$15,0)</f>
        <v>0</v>
      </c>
      <c r="AQ35" s="75">
        <f>IF($F35=AQ$20,$V$15,0)</f>
        <v>0</v>
      </c>
      <c r="AR35" s="75">
        <f>IF($F35=AR$20,$V$15,0)</f>
        <v>0</v>
      </c>
      <c r="AS35" s="75">
        <f>IF($F35=AS$20,$V$15,0)</f>
        <v>0</v>
      </c>
      <c r="AT35" s="75">
        <f>IF($F35=AT$20,$V$15,0)</f>
        <v>0</v>
      </c>
      <c r="AU35" s="75">
        <f>IF($F35=AU$20,$V$15,0)</f>
        <v>0</v>
      </c>
      <c r="AV35" s="91">
        <f>IF($F35=AV$20,$V$15,0)</f>
        <v>0</v>
      </c>
      <c r="AW35" s="125">
        <f>(AC35*AD35)+(AE35*AF35)+SUM(AG35:AV35)</f>
        <v>0</v>
      </c>
    </row>
    <row r="36" spans="3:49">
      <c r="C36" s="12">
        <f t="shared" si="0"/>
        <v>13</v>
      </c>
      <c r="D36" s="143"/>
      <c r="E36" s="144"/>
      <c r="F36" s="159"/>
      <c r="G36" s="178"/>
      <c r="H36" s="152"/>
      <c r="I36" s="147"/>
      <c r="J36" s="180"/>
      <c r="K36" s="181"/>
      <c r="L36" s="144"/>
      <c r="M36" s="152"/>
      <c r="N36" s="147"/>
      <c r="O36" s="187"/>
      <c r="P36" s="188"/>
      <c r="Q36" s="149"/>
      <c r="R36" s="153"/>
      <c r="S36" s="154"/>
      <c r="T36" s="255"/>
      <c r="U36" s="155"/>
      <c r="V36" s="156"/>
      <c r="W36" s="157"/>
      <c r="X36" s="158"/>
      <c r="Y36" s="80" t="str">
        <f>IF(((AC36*AD36)+(AE36*AF36)+SUM(AG36:AV36))=0,"",((AC36*AD36)+(AE36*AF36)+SUM(AG36:AV36)))</f>
        <v/>
      </c>
      <c r="AB36" s="115"/>
      <c r="AC36" s="103">
        <f>COUNTIF($S36:$X36,AC$20)</f>
        <v>0</v>
      </c>
      <c r="AD36" s="74">
        <f>IF($R36="BB",$S$9,$U$9)</f>
        <v>280</v>
      </c>
      <c r="AE36" s="74">
        <f>COUNTIF($S36:$X36,AE$20)</f>
        <v>0</v>
      </c>
      <c r="AF36" s="74">
        <f>IF($R36="BB",$T$9,$V$9)</f>
        <v>220</v>
      </c>
      <c r="AG36" s="94">
        <f>IF($F36=AG$20,$V$15,0)</f>
        <v>0</v>
      </c>
      <c r="AH36" s="75">
        <f>IF($F36=AH$20,$V$15,0)</f>
        <v>0</v>
      </c>
      <c r="AI36" s="75">
        <f>IF($F36=AI$20,$V$15,0)</f>
        <v>0</v>
      </c>
      <c r="AJ36" s="75">
        <f>IF($F36=AJ$20,$V$15,0)</f>
        <v>0</v>
      </c>
      <c r="AK36" s="75">
        <f>IF($F36=AK$20,$V$15,0)</f>
        <v>0</v>
      </c>
      <c r="AL36" s="75">
        <f>IF($F36=AL$20,$V$15,0)</f>
        <v>0</v>
      </c>
      <c r="AM36" s="75">
        <f>IF($F36=AM$20,$V$15,0)</f>
        <v>0</v>
      </c>
      <c r="AN36" s="75">
        <f>IF($F36=AN$20,$V$15,0)</f>
        <v>0</v>
      </c>
      <c r="AO36" s="75">
        <f>IF($F36=AO$20,$V$15,0)</f>
        <v>0</v>
      </c>
      <c r="AP36" s="75">
        <f>IF($F36=AP$20,$V$15,0)</f>
        <v>0</v>
      </c>
      <c r="AQ36" s="75">
        <f>IF($F36=AQ$20,$V$15,0)</f>
        <v>0</v>
      </c>
      <c r="AR36" s="75">
        <f>IF($F36=AR$20,$V$15,0)</f>
        <v>0</v>
      </c>
      <c r="AS36" s="75">
        <f>IF($F36=AS$20,$V$15,0)</f>
        <v>0</v>
      </c>
      <c r="AT36" s="75">
        <f>IF($F36=AT$20,$V$15,0)</f>
        <v>0</v>
      </c>
      <c r="AU36" s="75">
        <f>IF($F36=AU$20,$V$15,0)</f>
        <v>0</v>
      </c>
      <c r="AV36" s="91">
        <f>IF($F36=AV$20,$V$15,0)</f>
        <v>0</v>
      </c>
      <c r="AW36" s="125">
        <f>(AC36*AD36)+(AE36*AF36)+SUM(AG36:AV36)</f>
        <v>0</v>
      </c>
    </row>
    <row r="37" spans="3:49">
      <c r="C37" s="12">
        <f t="shared" si="0"/>
        <v>14</v>
      </c>
      <c r="D37" s="143"/>
      <c r="E37" s="144"/>
      <c r="F37" s="159"/>
      <c r="G37" s="178"/>
      <c r="H37" s="152"/>
      <c r="I37" s="147"/>
      <c r="J37" s="180"/>
      <c r="K37" s="181"/>
      <c r="L37" s="144"/>
      <c r="M37" s="152"/>
      <c r="N37" s="147"/>
      <c r="O37" s="187"/>
      <c r="P37" s="188"/>
      <c r="Q37" s="149"/>
      <c r="R37" s="153"/>
      <c r="S37" s="154"/>
      <c r="T37" s="255"/>
      <c r="U37" s="155"/>
      <c r="V37" s="156"/>
      <c r="W37" s="157"/>
      <c r="X37" s="158"/>
      <c r="Y37" s="80" t="str">
        <f>IF(((AC37*AD37)+(AE37*AF37)+SUM(AG37:AV37))=0,"",((AC37*AD37)+(AE37*AF37)+SUM(AG37:AV37)))</f>
        <v/>
      </c>
      <c r="AB37" s="115"/>
      <c r="AC37" s="103">
        <f>COUNTIF($S37:$X37,AC$20)</f>
        <v>0</v>
      </c>
      <c r="AD37" s="74">
        <f>IF($R37="BB",$S$9,$U$9)</f>
        <v>280</v>
      </c>
      <c r="AE37" s="74">
        <f>COUNTIF($S37:$X37,AE$20)</f>
        <v>0</v>
      </c>
      <c r="AF37" s="74">
        <f>IF($R37="BB",$T$9,$V$9)</f>
        <v>220</v>
      </c>
      <c r="AG37" s="94">
        <f>IF($F37=AG$20,$V$15,0)</f>
        <v>0</v>
      </c>
      <c r="AH37" s="75">
        <f>IF($F37=AH$20,$V$15,0)</f>
        <v>0</v>
      </c>
      <c r="AI37" s="75">
        <f>IF($F37=AI$20,$V$15,0)</f>
        <v>0</v>
      </c>
      <c r="AJ37" s="75">
        <f>IF($F37=AJ$20,$V$15,0)</f>
        <v>0</v>
      </c>
      <c r="AK37" s="75">
        <f>IF($F37=AK$20,$V$15,0)</f>
        <v>0</v>
      </c>
      <c r="AL37" s="75">
        <f>IF($F37=AL$20,$V$15,0)</f>
        <v>0</v>
      </c>
      <c r="AM37" s="75">
        <f>IF($F37=AM$20,$V$15,0)</f>
        <v>0</v>
      </c>
      <c r="AN37" s="75">
        <f>IF($F37=AN$20,$V$15,0)</f>
        <v>0</v>
      </c>
      <c r="AO37" s="75">
        <f>IF($F37=AO$20,$V$15,0)</f>
        <v>0</v>
      </c>
      <c r="AP37" s="75">
        <f>IF($F37=AP$20,$V$15,0)</f>
        <v>0</v>
      </c>
      <c r="AQ37" s="75">
        <f>IF($F37=AQ$20,$V$15,0)</f>
        <v>0</v>
      </c>
      <c r="AR37" s="75">
        <f>IF($F37=AR$20,$V$15,0)</f>
        <v>0</v>
      </c>
      <c r="AS37" s="75">
        <f>IF($F37=AS$20,$V$15,0)</f>
        <v>0</v>
      </c>
      <c r="AT37" s="75">
        <f>IF($F37=AT$20,$V$15,0)</f>
        <v>0</v>
      </c>
      <c r="AU37" s="75">
        <f>IF($F37=AU$20,$V$15,0)</f>
        <v>0</v>
      </c>
      <c r="AV37" s="91">
        <f>IF($F37=AV$20,$V$15,0)</f>
        <v>0</v>
      </c>
      <c r="AW37" s="125">
        <f>(AC37*AD37)+(AE37*AF37)+SUM(AG37:AV37)</f>
        <v>0</v>
      </c>
    </row>
    <row r="38" spans="3:49">
      <c r="C38" s="12">
        <f t="shared" si="0"/>
        <v>15</v>
      </c>
      <c r="D38" s="143"/>
      <c r="E38" s="144"/>
      <c r="F38" s="159"/>
      <c r="G38" s="178"/>
      <c r="H38" s="152"/>
      <c r="I38" s="147"/>
      <c r="J38" s="180"/>
      <c r="K38" s="181"/>
      <c r="L38" s="144"/>
      <c r="M38" s="152"/>
      <c r="N38" s="147"/>
      <c r="O38" s="187"/>
      <c r="P38" s="188"/>
      <c r="Q38" s="149"/>
      <c r="R38" s="153"/>
      <c r="S38" s="154"/>
      <c r="T38" s="255"/>
      <c r="U38" s="155"/>
      <c r="V38" s="156"/>
      <c r="W38" s="157"/>
      <c r="X38" s="158"/>
      <c r="Y38" s="80" t="str">
        <f>IF(((AC38*AD38)+(AE38*AF38)+SUM(AG38:AV38))=0,"",((AC38*AD38)+(AE38*AF38)+SUM(AG38:AV38)))</f>
        <v/>
      </c>
      <c r="AB38" s="115"/>
      <c r="AC38" s="103">
        <f>COUNTIF($S38:$X38,AC$20)</f>
        <v>0</v>
      </c>
      <c r="AD38" s="74">
        <f>IF($R38="BB",$S$9,$U$9)</f>
        <v>280</v>
      </c>
      <c r="AE38" s="74">
        <f>COUNTIF($S38:$X38,AE$20)</f>
        <v>0</v>
      </c>
      <c r="AF38" s="74">
        <f>IF($R38="BB",$T$9,$V$9)</f>
        <v>220</v>
      </c>
      <c r="AG38" s="94">
        <f>IF($F38=AG$20,$V$15,0)</f>
        <v>0</v>
      </c>
      <c r="AH38" s="75">
        <f>IF($F38=AH$20,$V$15,0)</f>
        <v>0</v>
      </c>
      <c r="AI38" s="75">
        <f>IF($F38=AI$20,$V$15,0)</f>
        <v>0</v>
      </c>
      <c r="AJ38" s="75">
        <f>IF($F38=AJ$20,$V$15,0)</f>
        <v>0</v>
      </c>
      <c r="AK38" s="75">
        <f>IF($F38=AK$20,$V$15,0)</f>
        <v>0</v>
      </c>
      <c r="AL38" s="75">
        <f>IF($F38=AL$20,$V$15,0)</f>
        <v>0</v>
      </c>
      <c r="AM38" s="75">
        <f>IF($F38=AM$20,$V$15,0)</f>
        <v>0</v>
      </c>
      <c r="AN38" s="75">
        <f>IF($F38=AN$20,$V$15,0)</f>
        <v>0</v>
      </c>
      <c r="AO38" s="75">
        <f>IF($F38=AO$20,$V$15,0)</f>
        <v>0</v>
      </c>
      <c r="AP38" s="75">
        <f>IF($F38=AP$20,$V$15,0)</f>
        <v>0</v>
      </c>
      <c r="AQ38" s="75">
        <f>IF($F38=AQ$20,$V$15,0)</f>
        <v>0</v>
      </c>
      <c r="AR38" s="75">
        <f>IF($F38=AR$20,$V$15,0)</f>
        <v>0</v>
      </c>
      <c r="AS38" s="75">
        <f>IF($F38=AS$20,$V$15,0)</f>
        <v>0</v>
      </c>
      <c r="AT38" s="75">
        <f>IF($F38=AT$20,$V$15,0)</f>
        <v>0</v>
      </c>
      <c r="AU38" s="75">
        <f>IF($F38=AU$20,$V$15,0)</f>
        <v>0</v>
      </c>
      <c r="AV38" s="91">
        <f>IF($F38=AV$20,$V$15,0)</f>
        <v>0</v>
      </c>
      <c r="AW38" s="125">
        <f>(AC38*AD38)+(AE38*AF38)+SUM(AG38:AV38)</f>
        <v>0</v>
      </c>
    </row>
    <row r="39" spans="3:49">
      <c r="C39" s="12">
        <f t="shared" si="0"/>
        <v>16</v>
      </c>
      <c r="D39" s="143"/>
      <c r="E39" s="144"/>
      <c r="F39" s="159"/>
      <c r="G39" s="178"/>
      <c r="H39" s="152"/>
      <c r="I39" s="147"/>
      <c r="J39" s="180"/>
      <c r="K39" s="181"/>
      <c r="L39" s="144"/>
      <c r="M39" s="152"/>
      <c r="N39" s="147"/>
      <c r="O39" s="187"/>
      <c r="P39" s="188"/>
      <c r="Q39" s="149"/>
      <c r="R39" s="153"/>
      <c r="S39" s="154"/>
      <c r="T39" s="255"/>
      <c r="U39" s="155"/>
      <c r="V39" s="156"/>
      <c r="W39" s="157"/>
      <c r="X39" s="158"/>
      <c r="Y39" s="80" t="str">
        <f>IF(((AC39*AD39)+(AE39*AF39)+SUM(AG39:AV39))=0,"",((AC39*AD39)+(AE39*AF39)+SUM(AG39:AV39)))</f>
        <v/>
      </c>
      <c r="AB39" s="115"/>
      <c r="AC39" s="103">
        <f>COUNTIF($S39:$X39,AC$20)</f>
        <v>0</v>
      </c>
      <c r="AD39" s="74">
        <f>IF($R39="BB",$S$9,$U$9)</f>
        <v>280</v>
      </c>
      <c r="AE39" s="74">
        <f>COUNTIF($S39:$X39,AE$20)</f>
        <v>0</v>
      </c>
      <c r="AF39" s="74">
        <f>IF($R39="BB",$T$9,$V$9)</f>
        <v>220</v>
      </c>
      <c r="AG39" s="94">
        <f>IF($F39=AG$20,$V$15,0)</f>
        <v>0</v>
      </c>
      <c r="AH39" s="75">
        <f>IF($F39=AH$20,$V$15,0)</f>
        <v>0</v>
      </c>
      <c r="AI39" s="75">
        <f>IF($F39=AI$20,$V$15,0)</f>
        <v>0</v>
      </c>
      <c r="AJ39" s="75">
        <f>IF($F39=AJ$20,$V$15,0)</f>
        <v>0</v>
      </c>
      <c r="AK39" s="75">
        <f>IF($F39=AK$20,$V$15,0)</f>
        <v>0</v>
      </c>
      <c r="AL39" s="75">
        <f>IF($F39=AL$20,$V$15,0)</f>
        <v>0</v>
      </c>
      <c r="AM39" s="75">
        <f>IF($F39=AM$20,$V$15,0)</f>
        <v>0</v>
      </c>
      <c r="AN39" s="75">
        <f>IF($F39=AN$20,$V$15,0)</f>
        <v>0</v>
      </c>
      <c r="AO39" s="75">
        <f>IF($F39=AO$20,$V$15,0)</f>
        <v>0</v>
      </c>
      <c r="AP39" s="75">
        <f>IF($F39=AP$20,$V$15,0)</f>
        <v>0</v>
      </c>
      <c r="AQ39" s="75">
        <f>IF($F39=AQ$20,$V$15,0)</f>
        <v>0</v>
      </c>
      <c r="AR39" s="75">
        <f>IF($F39=AR$20,$V$15,0)</f>
        <v>0</v>
      </c>
      <c r="AS39" s="75">
        <f>IF($F39=AS$20,$V$15,0)</f>
        <v>0</v>
      </c>
      <c r="AT39" s="75">
        <f>IF($F39=AT$20,$V$15,0)</f>
        <v>0</v>
      </c>
      <c r="AU39" s="75">
        <f>IF($F39=AU$20,$V$15,0)</f>
        <v>0</v>
      </c>
      <c r="AV39" s="91">
        <f>IF($F39=AV$20,$V$15,0)</f>
        <v>0</v>
      </c>
      <c r="AW39" s="125">
        <f>(AC39*AD39)+(AE39*AF39)+SUM(AG39:AV39)</f>
        <v>0</v>
      </c>
    </row>
    <row r="40" spans="3:49">
      <c r="C40" s="12">
        <f t="shared" si="0"/>
        <v>17</v>
      </c>
      <c r="D40" s="143"/>
      <c r="E40" s="144"/>
      <c r="F40" s="159"/>
      <c r="G40" s="178"/>
      <c r="H40" s="152"/>
      <c r="I40" s="147"/>
      <c r="J40" s="180"/>
      <c r="K40" s="181"/>
      <c r="L40" s="144"/>
      <c r="M40" s="152"/>
      <c r="N40" s="147"/>
      <c r="O40" s="187"/>
      <c r="P40" s="188"/>
      <c r="Q40" s="149"/>
      <c r="R40" s="153"/>
      <c r="S40" s="154"/>
      <c r="T40" s="255"/>
      <c r="U40" s="155"/>
      <c r="V40" s="156"/>
      <c r="W40" s="157"/>
      <c r="X40" s="158"/>
      <c r="Y40" s="80" t="str">
        <f>IF(((AC40*AD40)+(AE40*AF40)+SUM(AG40:AV40))=0,"",((AC40*AD40)+(AE40*AF40)+SUM(AG40:AV40)))</f>
        <v/>
      </c>
      <c r="AB40" s="115"/>
      <c r="AC40" s="103">
        <f>COUNTIF($S40:$X40,AC$20)</f>
        <v>0</v>
      </c>
      <c r="AD40" s="74">
        <f>IF($R40="BB",$S$9,$U$9)</f>
        <v>280</v>
      </c>
      <c r="AE40" s="74">
        <f>COUNTIF($S40:$X40,AE$20)</f>
        <v>0</v>
      </c>
      <c r="AF40" s="74">
        <f>IF($R40="BB",$T$9,$V$9)</f>
        <v>220</v>
      </c>
      <c r="AG40" s="94">
        <f>IF($F40=AG$20,$V$15,0)</f>
        <v>0</v>
      </c>
      <c r="AH40" s="75">
        <f>IF($F40=AH$20,$V$15,0)</f>
        <v>0</v>
      </c>
      <c r="AI40" s="75">
        <f>IF($F40=AI$20,$V$15,0)</f>
        <v>0</v>
      </c>
      <c r="AJ40" s="75">
        <f>IF($F40=AJ$20,$V$15,0)</f>
        <v>0</v>
      </c>
      <c r="AK40" s="75">
        <f>IF($F40=AK$20,$V$15,0)</f>
        <v>0</v>
      </c>
      <c r="AL40" s="75">
        <f>IF($F40=AL$20,$V$15,0)</f>
        <v>0</v>
      </c>
      <c r="AM40" s="75">
        <f>IF($F40=AM$20,$V$15,0)</f>
        <v>0</v>
      </c>
      <c r="AN40" s="75">
        <f>IF($F40=AN$20,$V$15,0)</f>
        <v>0</v>
      </c>
      <c r="AO40" s="75">
        <f>IF($F40=AO$20,$V$15,0)</f>
        <v>0</v>
      </c>
      <c r="AP40" s="75">
        <f>IF($F40=AP$20,$V$15,0)</f>
        <v>0</v>
      </c>
      <c r="AQ40" s="75">
        <f>IF($F40=AQ$20,$V$15,0)</f>
        <v>0</v>
      </c>
      <c r="AR40" s="75">
        <f>IF($F40=AR$20,$V$15,0)</f>
        <v>0</v>
      </c>
      <c r="AS40" s="75">
        <f>IF($F40=AS$20,$V$15,0)</f>
        <v>0</v>
      </c>
      <c r="AT40" s="75">
        <f>IF($F40=AT$20,$V$15,0)</f>
        <v>0</v>
      </c>
      <c r="AU40" s="75">
        <f>IF($F40=AU$20,$V$15,0)</f>
        <v>0</v>
      </c>
      <c r="AV40" s="91">
        <f>IF($F40=AV$20,$V$15,0)</f>
        <v>0</v>
      </c>
      <c r="AW40" s="125">
        <f>(AC40*AD40)+(AE40*AF40)+SUM(AG40:AV40)</f>
        <v>0</v>
      </c>
    </row>
    <row r="41" spans="3:49">
      <c r="C41" s="12">
        <f t="shared" si="0"/>
        <v>18</v>
      </c>
      <c r="D41" s="143"/>
      <c r="E41" s="144"/>
      <c r="F41" s="159"/>
      <c r="G41" s="178"/>
      <c r="H41" s="152"/>
      <c r="I41" s="147"/>
      <c r="J41" s="180"/>
      <c r="K41" s="181"/>
      <c r="L41" s="144"/>
      <c r="M41" s="152"/>
      <c r="N41" s="147"/>
      <c r="O41" s="187"/>
      <c r="P41" s="188"/>
      <c r="Q41" s="149"/>
      <c r="R41" s="153"/>
      <c r="S41" s="154"/>
      <c r="T41" s="255"/>
      <c r="U41" s="155"/>
      <c r="V41" s="156"/>
      <c r="W41" s="157"/>
      <c r="X41" s="158"/>
      <c r="Y41" s="80" t="str">
        <f>IF(((AC41*AD41)+(AE41*AF41)+SUM(AG41:AV41))=0,"",((AC41*AD41)+(AE41*AF41)+SUM(AG41:AV41)))</f>
        <v/>
      </c>
      <c r="AB41" s="115"/>
      <c r="AC41" s="103">
        <f>COUNTIF($S41:$X41,AC$20)</f>
        <v>0</v>
      </c>
      <c r="AD41" s="74">
        <f>IF($R41="BB",$S$9,$U$9)</f>
        <v>280</v>
      </c>
      <c r="AE41" s="74">
        <f>COUNTIF($S41:$X41,AE$20)</f>
        <v>0</v>
      </c>
      <c r="AF41" s="74">
        <f>IF($R41="BB",$T$9,$V$9)</f>
        <v>220</v>
      </c>
      <c r="AG41" s="94">
        <f>IF($F41=AG$20,$V$15,0)</f>
        <v>0</v>
      </c>
      <c r="AH41" s="75">
        <f>IF($F41=AH$20,$V$15,0)</f>
        <v>0</v>
      </c>
      <c r="AI41" s="75">
        <f>IF($F41=AI$20,$V$15,0)</f>
        <v>0</v>
      </c>
      <c r="AJ41" s="75">
        <f>IF($F41=AJ$20,$V$15,0)</f>
        <v>0</v>
      </c>
      <c r="AK41" s="75">
        <f>IF($F41=AK$20,$V$15,0)</f>
        <v>0</v>
      </c>
      <c r="AL41" s="75">
        <f>IF($F41=AL$20,$V$15,0)</f>
        <v>0</v>
      </c>
      <c r="AM41" s="75">
        <f>IF($F41=AM$20,$V$15,0)</f>
        <v>0</v>
      </c>
      <c r="AN41" s="75">
        <f>IF($F41=AN$20,$V$15,0)</f>
        <v>0</v>
      </c>
      <c r="AO41" s="75">
        <f>IF($F41=AO$20,$V$15,0)</f>
        <v>0</v>
      </c>
      <c r="AP41" s="75">
        <f>IF($F41=AP$20,$V$15,0)</f>
        <v>0</v>
      </c>
      <c r="AQ41" s="75">
        <f>IF($F41=AQ$20,$V$15,0)</f>
        <v>0</v>
      </c>
      <c r="AR41" s="75">
        <f>IF($F41=AR$20,$V$15,0)</f>
        <v>0</v>
      </c>
      <c r="AS41" s="75">
        <f>IF($F41=AS$20,$V$15,0)</f>
        <v>0</v>
      </c>
      <c r="AT41" s="75">
        <f>IF($F41=AT$20,$V$15,0)</f>
        <v>0</v>
      </c>
      <c r="AU41" s="75">
        <f>IF($F41=AU$20,$V$15,0)</f>
        <v>0</v>
      </c>
      <c r="AV41" s="91">
        <f>IF($F41=AV$20,$V$15,0)</f>
        <v>0</v>
      </c>
      <c r="AW41" s="125">
        <f>(AC41*AD41)+(AE41*AF41)+SUM(AG41:AV41)</f>
        <v>0</v>
      </c>
    </row>
    <row r="42" spans="3:49">
      <c r="C42" s="12">
        <f t="shared" si="0"/>
        <v>19</v>
      </c>
      <c r="D42" s="143"/>
      <c r="E42" s="144"/>
      <c r="F42" s="159"/>
      <c r="G42" s="178"/>
      <c r="H42" s="152"/>
      <c r="I42" s="147"/>
      <c r="J42" s="180"/>
      <c r="K42" s="181"/>
      <c r="L42" s="144"/>
      <c r="M42" s="152"/>
      <c r="N42" s="147"/>
      <c r="O42" s="187"/>
      <c r="P42" s="188"/>
      <c r="Q42" s="149"/>
      <c r="R42" s="153"/>
      <c r="S42" s="154"/>
      <c r="T42" s="255"/>
      <c r="U42" s="155"/>
      <c r="V42" s="156"/>
      <c r="W42" s="157"/>
      <c r="X42" s="158"/>
      <c r="Y42" s="80" t="str">
        <f>IF(((AC42*AD42)+(AE42*AF42)+SUM(AG42:AV42))=0,"",((AC42*AD42)+(AE42*AF42)+SUM(AG42:AV42)))</f>
        <v/>
      </c>
      <c r="AB42" s="115"/>
      <c r="AC42" s="103">
        <f>COUNTIF($S42:$X42,AC$20)</f>
        <v>0</v>
      </c>
      <c r="AD42" s="74">
        <f>IF($R42="BB",$S$9,$U$9)</f>
        <v>280</v>
      </c>
      <c r="AE42" s="74">
        <f>COUNTIF($S42:$X42,AE$20)</f>
        <v>0</v>
      </c>
      <c r="AF42" s="74">
        <f>IF($R42="BB",$T$9,$V$9)</f>
        <v>220</v>
      </c>
      <c r="AG42" s="94">
        <f>IF($F42=AG$20,$V$15,0)</f>
        <v>0</v>
      </c>
      <c r="AH42" s="75">
        <f>IF($F42=AH$20,$V$15,0)</f>
        <v>0</v>
      </c>
      <c r="AI42" s="75">
        <f>IF($F42=AI$20,$V$15,0)</f>
        <v>0</v>
      </c>
      <c r="AJ42" s="75">
        <f>IF($F42=AJ$20,$V$15,0)</f>
        <v>0</v>
      </c>
      <c r="AK42" s="75">
        <f>IF($F42=AK$20,$V$15,0)</f>
        <v>0</v>
      </c>
      <c r="AL42" s="75">
        <f>IF($F42=AL$20,$V$15,0)</f>
        <v>0</v>
      </c>
      <c r="AM42" s="75">
        <f>IF($F42=AM$20,$V$15,0)</f>
        <v>0</v>
      </c>
      <c r="AN42" s="75">
        <f>IF($F42=AN$20,$V$15,0)</f>
        <v>0</v>
      </c>
      <c r="AO42" s="75">
        <f>IF($F42=AO$20,$V$15,0)</f>
        <v>0</v>
      </c>
      <c r="AP42" s="75">
        <f>IF($F42=AP$20,$V$15,0)</f>
        <v>0</v>
      </c>
      <c r="AQ42" s="75">
        <f>IF($F42=AQ$20,$V$15,0)</f>
        <v>0</v>
      </c>
      <c r="AR42" s="75">
        <f>IF($F42=AR$20,$V$15,0)</f>
        <v>0</v>
      </c>
      <c r="AS42" s="75">
        <f>IF($F42=AS$20,$V$15,0)</f>
        <v>0</v>
      </c>
      <c r="AT42" s="75">
        <f>IF($F42=AT$20,$V$15,0)</f>
        <v>0</v>
      </c>
      <c r="AU42" s="75">
        <f>IF($F42=AU$20,$V$15,0)</f>
        <v>0</v>
      </c>
      <c r="AV42" s="91">
        <f>IF($F42=AV$20,$V$15,0)</f>
        <v>0</v>
      </c>
      <c r="AW42" s="125">
        <f>(AC42*AD42)+(AE42*AF42)+SUM(AG42:AV42)</f>
        <v>0</v>
      </c>
    </row>
    <row r="43" spans="3:49">
      <c r="C43" s="12">
        <f t="shared" si="0"/>
        <v>20</v>
      </c>
      <c r="D43" s="143"/>
      <c r="E43" s="144"/>
      <c r="F43" s="159"/>
      <c r="G43" s="178"/>
      <c r="H43" s="152"/>
      <c r="I43" s="147"/>
      <c r="J43" s="180"/>
      <c r="K43" s="181"/>
      <c r="L43" s="144"/>
      <c r="M43" s="152"/>
      <c r="N43" s="147"/>
      <c r="O43" s="187"/>
      <c r="P43" s="188"/>
      <c r="Q43" s="149"/>
      <c r="R43" s="153"/>
      <c r="S43" s="154"/>
      <c r="T43" s="255"/>
      <c r="U43" s="155"/>
      <c r="V43" s="156"/>
      <c r="W43" s="157"/>
      <c r="X43" s="158"/>
      <c r="Y43" s="80" t="str">
        <f>IF(((AC43*AD43)+(AE43*AF43)+SUM(AG43:AV43))=0,"",((AC43*AD43)+(AE43*AF43)+SUM(AG43:AV43)))</f>
        <v/>
      </c>
      <c r="AB43" s="115"/>
      <c r="AC43" s="103">
        <f>COUNTIF($S43:$X43,AC$20)</f>
        <v>0</v>
      </c>
      <c r="AD43" s="74">
        <f>IF($R43="BB",$S$9,$U$9)</f>
        <v>280</v>
      </c>
      <c r="AE43" s="74">
        <f>COUNTIF($S43:$X43,AE$20)</f>
        <v>0</v>
      </c>
      <c r="AF43" s="74">
        <f>IF($R43="BB",$T$9,$V$9)</f>
        <v>220</v>
      </c>
      <c r="AG43" s="94">
        <f>IF($F43=AG$20,$V$15,0)</f>
        <v>0</v>
      </c>
      <c r="AH43" s="75">
        <f>IF($F43=AH$20,$V$15,0)</f>
        <v>0</v>
      </c>
      <c r="AI43" s="75">
        <f>IF($F43=AI$20,$V$15,0)</f>
        <v>0</v>
      </c>
      <c r="AJ43" s="75">
        <f>IF($F43=AJ$20,$V$15,0)</f>
        <v>0</v>
      </c>
      <c r="AK43" s="75">
        <f>IF($F43=AK$20,$V$15,0)</f>
        <v>0</v>
      </c>
      <c r="AL43" s="75">
        <f>IF($F43=AL$20,$V$15,0)</f>
        <v>0</v>
      </c>
      <c r="AM43" s="75">
        <f>IF($F43=AM$20,$V$15,0)</f>
        <v>0</v>
      </c>
      <c r="AN43" s="75">
        <f>IF($F43=AN$20,$V$15,0)</f>
        <v>0</v>
      </c>
      <c r="AO43" s="75">
        <f>IF($F43=AO$20,$V$15,0)</f>
        <v>0</v>
      </c>
      <c r="AP43" s="75">
        <f>IF($F43=AP$20,$V$15,0)</f>
        <v>0</v>
      </c>
      <c r="AQ43" s="75">
        <f>IF($F43=AQ$20,$V$15,0)</f>
        <v>0</v>
      </c>
      <c r="AR43" s="75">
        <f>IF($F43=AR$20,$V$15,0)</f>
        <v>0</v>
      </c>
      <c r="AS43" s="75">
        <f>IF($F43=AS$20,$V$15,0)</f>
        <v>0</v>
      </c>
      <c r="AT43" s="75">
        <f>IF($F43=AT$20,$V$15,0)</f>
        <v>0</v>
      </c>
      <c r="AU43" s="75">
        <f>IF($F43=AU$20,$V$15,0)</f>
        <v>0</v>
      </c>
      <c r="AV43" s="91">
        <f>IF($F43=AV$20,$V$15,0)</f>
        <v>0</v>
      </c>
      <c r="AW43" s="125">
        <f>(AC43*AD43)+(AE43*AF43)+SUM(AG43:AV43)</f>
        <v>0</v>
      </c>
    </row>
    <row r="44" spans="3:49">
      <c r="C44" s="12">
        <f t="shared" si="0"/>
        <v>21</v>
      </c>
      <c r="D44" s="143"/>
      <c r="E44" s="144"/>
      <c r="F44" s="159"/>
      <c r="G44" s="178"/>
      <c r="H44" s="152"/>
      <c r="I44" s="147"/>
      <c r="J44" s="180"/>
      <c r="K44" s="181"/>
      <c r="L44" s="144"/>
      <c r="M44" s="152"/>
      <c r="N44" s="147"/>
      <c r="O44" s="187"/>
      <c r="P44" s="188"/>
      <c r="Q44" s="149"/>
      <c r="R44" s="153"/>
      <c r="S44" s="154"/>
      <c r="T44" s="255"/>
      <c r="U44" s="155"/>
      <c r="V44" s="156"/>
      <c r="W44" s="157"/>
      <c r="X44" s="158"/>
      <c r="Y44" s="80" t="str">
        <f>IF(((AC44*AD44)+(AE44*AF44)+SUM(AG44:AV44))=0,"",((AC44*AD44)+(AE44*AF44)+SUM(AG44:AV44)))</f>
        <v/>
      </c>
      <c r="AB44" s="115"/>
      <c r="AC44" s="103">
        <f>COUNTIF($S44:$X44,AC$20)</f>
        <v>0</v>
      </c>
      <c r="AD44" s="74">
        <f>IF($R44="BB",$S$9,$U$9)</f>
        <v>280</v>
      </c>
      <c r="AE44" s="74">
        <f>COUNTIF($S44:$X44,AE$20)</f>
        <v>0</v>
      </c>
      <c r="AF44" s="74">
        <f>IF($R44="BB",$T$9,$V$9)</f>
        <v>220</v>
      </c>
      <c r="AG44" s="94">
        <f>IF($F44=AG$20,$V$15,0)</f>
        <v>0</v>
      </c>
      <c r="AH44" s="75">
        <f>IF($F44=AH$20,$V$15,0)</f>
        <v>0</v>
      </c>
      <c r="AI44" s="75">
        <f>IF($F44=AI$20,$V$15,0)</f>
        <v>0</v>
      </c>
      <c r="AJ44" s="75">
        <f>IF($F44=AJ$20,$V$15,0)</f>
        <v>0</v>
      </c>
      <c r="AK44" s="75">
        <f>IF($F44=AK$20,$V$15,0)</f>
        <v>0</v>
      </c>
      <c r="AL44" s="75">
        <f>IF($F44=AL$20,$V$15,0)</f>
        <v>0</v>
      </c>
      <c r="AM44" s="75">
        <f>IF($F44=AM$20,$V$15,0)</f>
        <v>0</v>
      </c>
      <c r="AN44" s="75">
        <f>IF($F44=AN$20,$V$15,0)</f>
        <v>0</v>
      </c>
      <c r="AO44" s="75">
        <f>IF($F44=AO$20,$V$15,0)</f>
        <v>0</v>
      </c>
      <c r="AP44" s="75">
        <f>IF($F44=AP$20,$V$15,0)</f>
        <v>0</v>
      </c>
      <c r="AQ44" s="75">
        <f>IF($F44=AQ$20,$V$15,0)</f>
        <v>0</v>
      </c>
      <c r="AR44" s="75">
        <f>IF($F44=AR$20,$V$15,0)</f>
        <v>0</v>
      </c>
      <c r="AS44" s="75">
        <f>IF($F44=AS$20,$V$15,0)</f>
        <v>0</v>
      </c>
      <c r="AT44" s="75">
        <f>IF($F44=AT$20,$V$15,0)</f>
        <v>0</v>
      </c>
      <c r="AU44" s="75">
        <f>IF($F44=AU$20,$V$15,0)</f>
        <v>0</v>
      </c>
      <c r="AV44" s="91">
        <f>IF($F44=AV$20,$V$15,0)</f>
        <v>0</v>
      </c>
      <c r="AW44" s="125">
        <f>(AC44*AD44)+(AE44*AF44)+SUM(AG44:AV44)</f>
        <v>0</v>
      </c>
    </row>
    <row r="45" spans="3:49">
      <c r="C45" s="12">
        <f t="shared" si="0"/>
        <v>22</v>
      </c>
      <c r="D45" s="143"/>
      <c r="E45" s="144"/>
      <c r="F45" s="159"/>
      <c r="G45" s="178"/>
      <c r="H45" s="152"/>
      <c r="I45" s="147"/>
      <c r="J45" s="180"/>
      <c r="K45" s="181"/>
      <c r="L45" s="144"/>
      <c r="M45" s="152"/>
      <c r="N45" s="147"/>
      <c r="O45" s="187"/>
      <c r="P45" s="188"/>
      <c r="Q45" s="149"/>
      <c r="R45" s="153"/>
      <c r="S45" s="154"/>
      <c r="T45" s="255"/>
      <c r="U45" s="155"/>
      <c r="V45" s="156"/>
      <c r="W45" s="157"/>
      <c r="X45" s="158"/>
      <c r="Y45" s="80" t="str">
        <f>IF(((AC45*AD45)+(AE45*AF45)+SUM(AG45:AV45))=0,"",((AC45*AD45)+(AE45*AF45)+SUM(AG45:AV45)))</f>
        <v/>
      </c>
      <c r="AB45" s="115"/>
      <c r="AC45" s="103">
        <f>COUNTIF($S45:$X45,AC$20)</f>
        <v>0</v>
      </c>
      <c r="AD45" s="74">
        <f>IF($R45="BB",$S$9,$U$9)</f>
        <v>280</v>
      </c>
      <c r="AE45" s="74">
        <f>COUNTIF($S45:$X45,AE$20)</f>
        <v>0</v>
      </c>
      <c r="AF45" s="74">
        <f>IF($R45="BB",$T$9,$V$9)</f>
        <v>220</v>
      </c>
      <c r="AG45" s="94">
        <f>IF($F45=AG$20,$V$15,0)</f>
        <v>0</v>
      </c>
      <c r="AH45" s="75">
        <f>IF($F45=AH$20,$V$15,0)</f>
        <v>0</v>
      </c>
      <c r="AI45" s="75">
        <f>IF($F45=AI$20,$V$15,0)</f>
        <v>0</v>
      </c>
      <c r="AJ45" s="75">
        <f>IF($F45=AJ$20,$V$15,0)</f>
        <v>0</v>
      </c>
      <c r="AK45" s="75">
        <f>IF($F45=AK$20,$V$15,0)</f>
        <v>0</v>
      </c>
      <c r="AL45" s="75">
        <f>IF($F45=AL$20,$V$15,0)</f>
        <v>0</v>
      </c>
      <c r="AM45" s="75">
        <f>IF($F45=AM$20,$V$15,0)</f>
        <v>0</v>
      </c>
      <c r="AN45" s="75">
        <f>IF($F45=AN$20,$V$15,0)</f>
        <v>0</v>
      </c>
      <c r="AO45" s="75">
        <f>IF($F45=AO$20,$V$15,0)</f>
        <v>0</v>
      </c>
      <c r="AP45" s="75">
        <f>IF($F45=AP$20,$V$15,0)</f>
        <v>0</v>
      </c>
      <c r="AQ45" s="75">
        <f>IF($F45=AQ$20,$V$15,0)</f>
        <v>0</v>
      </c>
      <c r="AR45" s="75">
        <f>IF($F45=AR$20,$V$15,0)</f>
        <v>0</v>
      </c>
      <c r="AS45" s="75">
        <f>IF($F45=AS$20,$V$15,0)</f>
        <v>0</v>
      </c>
      <c r="AT45" s="75">
        <f>IF($F45=AT$20,$V$15,0)</f>
        <v>0</v>
      </c>
      <c r="AU45" s="75">
        <f>IF($F45=AU$20,$V$15,0)</f>
        <v>0</v>
      </c>
      <c r="AV45" s="91">
        <f>IF($F45=AV$20,$V$15,0)</f>
        <v>0</v>
      </c>
      <c r="AW45" s="125">
        <f>(AC45*AD45)+(AE45*AF45)+SUM(AG45:AV45)</f>
        <v>0</v>
      </c>
    </row>
    <row r="46" spans="3:49">
      <c r="C46" s="12">
        <f t="shared" si="0"/>
        <v>23</v>
      </c>
      <c r="D46" s="143"/>
      <c r="E46" s="144"/>
      <c r="F46" s="159"/>
      <c r="G46" s="178"/>
      <c r="H46" s="152"/>
      <c r="I46" s="147"/>
      <c r="J46" s="180"/>
      <c r="K46" s="181"/>
      <c r="L46" s="144"/>
      <c r="M46" s="152"/>
      <c r="N46" s="147"/>
      <c r="O46" s="187"/>
      <c r="P46" s="188"/>
      <c r="Q46" s="149"/>
      <c r="R46" s="153"/>
      <c r="S46" s="154"/>
      <c r="T46" s="255"/>
      <c r="U46" s="155"/>
      <c r="V46" s="156"/>
      <c r="W46" s="157"/>
      <c r="X46" s="158"/>
      <c r="Y46" s="80" t="str">
        <f>IF(((AC46*AD46)+(AE46*AF46)+SUM(AG46:AV46))=0,"",((AC46*AD46)+(AE46*AF46)+SUM(AG46:AV46)))</f>
        <v/>
      </c>
      <c r="AB46" s="115"/>
      <c r="AC46" s="103">
        <f>COUNTIF($S46:$X46,AC$20)</f>
        <v>0</v>
      </c>
      <c r="AD46" s="74">
        <f>IF($R46="BB",$S$9,$U$9)</f>
        <v>280</v>
      </c>
      <c r="AE46" s="74">
        <f>COUNTIF($S46:$X46,AE$20)</f>
        <v>0</v>
      </c>
      <c r="AF46" s="74">
        <f>IF($R46="BB",$T$9,$V$9)</f>
        <v>220</v>
      </c>
      <c r="AG46" s="94">
        <f>IF($F46=AG$20,$V$15,0)</f>
        <v>0</v>
      </c>
      <c r="AH46" s="75">
        <f>IF($F46=AH$20,$V$15,0)</f>
        <v>0</v>
      </c>
      <c r="AI46" s="75">
        <f>IF($F46=AI$20,$V$15,0)</f>
        <v>0</v>
      </c>
      <c r="AJ46" s="75">
        <f>IF($F46=AJ$20,$V$15,0)</f>
        <v>0</v>
      </c>
      <c r="AK46" s="75">
        <f>IF($F46=AK$20,$V$15,0)</f>
        <v>0</v>
      </c>
      <c r="AL46" s="75">
        <f>IF($F46=AL$20,$V$15,0)</f>
        <v>0</v>
      </c>
      <c r="AM46" s="75">
        <f>IF($F46=AM$20,$V$15,0)</f>
        <v>0</v>
      </c>
      <c r="AN46" s="75">
        <f>IF($F46=AN$20,$V$15,0)</f>
        <v>0</v>
      </c>
      <c r="AO46" s="75">
        <f>IF($F46=AO$20,$V$15,0)</f>
        <v>0</v>
      </c>
      <c r="AP46" s="75">
        <f>IF($F46=AP$20,$V$15,0)</f>
        <v>0</v>
      </c>
      <c r="AQ46" s="75">
        <f>IF($F46=AQ$20,$V$15,0)</f>
        <v>0</v>
      </c>
      <c r="AR46" s="75">
        <f>IF($F46=AR$20,$V$15,0)</f>
        <v>0</v>
      </c>
      <c r="AS46" s="75">
        <f>IF($F46=AS$20,$V$15,0)</f>
        <v>0</v>
      </c>
      <c r="AT46" s="75">
        <f>IF($F46=AT$20,$V$15,0)</f>
        <v>0</v>
      </c>
      <c r="AU46" s="75">
        <f>IF($F46=AU$20,$V$15,0)</f>
        <v>0</v>
      </c>
      <c r="AV46" s="91">
        <f>IF($F46=AV$20,$V$15,0)</f>
        <v>0</v>
      </c>
      <c r="AW46" s="125">
        <f>(AC46*AD46)+(AE46*AF46)+SUM(AG46:AV46)</f>
        <v>0</v>
      </c>
    </row>
    <row r="47" spans="3:49">
      <c r="C47" s="12">
        <f t="shared" si="0"/>
        <v>24</v>
      </c>
      <c r="D47" s="143"/>
      <c r="E47" s="144"/>
      <c r="F47" s="159"/>
      <c r="G47" s="178"/>
      <c r="H47" s="152"/>
      <c r="I47" s="147"/>
      <c r="J47" s="180"/>
      <c r="K47" s="181"/>
      <c r="L47" s="144"/>
      <c r="M47" s="152"/>
      <c r="N47" s="147"/>
      <c r="O47" s="187"/>
      <c r="P47" s="188"/>
      <c r="Q47" s="149"/>
      <c r="R47" s="153"/>
      <c r="S47" s="154"/>
      <c r="T47" s="255"/>
      <c r="U47" s="155"/>
      <c r="V47" s="156"/>
      <c r="W47" s="157"/>
      <c r="X47" s="158"/>
      <c r="Y47" s="80" t="str">
        <f>IF(((AC47*AD47)+(AE47*AF47)+SUM(AG47:AV47))=0,"",((AC47*AD47)+(AE47*AF47)+SUM(AG47:AV47)))</f>
        <v/>
      </c>
      <c r="AB47" s="115"/>
      <c r="AC47" s="103">
        <f>COUNTIF($S47:$X47,AC$20)</f>
        <v>0</v>
      </c>
      <c r="AD47" s="74">
        <f>IF($R47="BB",$S$9,$U$9)</f>
        <v>280</v>
      </c>
      <c r="AE47" s="74">
        <f>COUNTIF($S47:$X47,AE$20)</f>
        <v>0</v>
      </c>
      <c r="AF47" s="74">
        <f>IF($R47="BB",$T$9,$V$9)</f>
        <v>220</v>
      </c>
      <c r="AG47" s="94">
        <f>IF($F47=AG$20,$V$15,0)</f>
        <v>0</v>
      </c>
      <c r="AH47" s="75">
        <f>IF($F47=AH$20,$V$15,0)</f>
        <v>0</v>
      </c>
      <c r="AI47" s="75">
        <f>IF($F47=AI$20,$V$15,0)</f>
        <v>0</v>
      </c>
      <c r="AJ47" s="75">
        <f>IF($F47=AJ$20,$V$15,0)</f>
        <v>0</v>
      </c>
      <c r="AK47" s="75">
        <f>IF($F47=AK$20,$V$15,0)</f>
        <v>0</v>
      </c>
      <c r="AL47" s="75">
        <f>IF($F47=AL$20,$V$15,0)</f>
        <v>0</v>
      </c>
      <c r="AM47" s="75">
        <f>IF($F47=AM$20,$V$15,0)</f>
        <v>0</v>
      </c>
      <c r="AN47" s="75">
        <f>IF($F47=AN$20,$V$15,0)</f>
        <v>0</v>
      </c>
      <c r="AO47" s="75">
        <f>IF($F47=AO$20,$V$15,0)</f>
        <v>0</v>
      </c>
      <c r="AP47" s="75">
        <f>IF($F47=AP$20,$V$15,0)</f>
        <v>0</v>
      </c>
      <c r="AQ47" s="75">
        <f>IF($F47=AQ$20,$V$15,0)</f>
        <v>0</v>
      </c>
      <c r="AR47" s="75">
        <f>IF($F47=AR$20,$V$15,0)</f>
        <v>0</v>
      </c>
      <c r="AS47" s="75">
        <f>IF($F47=AS$20,$V$15,0)</f>
        <v>0</v>
      </c>
      <c r="AT47" s="75">
        <f>IF($F47=AT$20,$V$15,0)</f>
        <v>0</v>
      </c>
      <c r="AU47" s="75">
        <f>IF($F47=AU$20,$V$15,0)</f>
        <v>0</v>
      </c>
      <c r="AV47" s="91">
        <f>IF($F47=AV$20,$V$15,0)</f>
        <v>0</v>
      </c>
      <c r="AW47" s="125">
        <f>(AC47*AD47)+(AE47*AF47)+SUM(AG47:AV47)</f>
        <v>0</v>
      </c>
    </row>
    <row r="48" spans="3:49" ht="13.5" thickBot="1">
      <c r="C48" s="10">
        <f t="shared" si="0"/>
        <v>25</v>
      </c>
      <c r="D48" s="145"/>
      <c r="E48" s="146"/>
      <c r="F48" s="160"/>
      <c r="G48" s="179"/>
      <c r="H48" s="161"/>
      <c r="I48" s="148"/>
      <c r="J48" s="182"/>
      <c r="K48" s="183"/>
      <c r="L48" s="146"/>
      <c r="M48" s="161"/>
      <c r="N48" s="148"/>
      <c r="O48" s="182"/>
      <c r="P48" s="183"/>
      <c r="Q48" s="150"/>
      <c r="R48" s="162"/>
      <c r="S48" s="163"/>
      <c r="T48" s="256"/>
      <c r="U48" s="164"/>
      <c r="V48" s="165"/>
      <c r="W48" s="166"/>
      <c r="X48" s="167"/>
      <c r="Y48" s="80" t="str">
        <f>IF(((AC48*AD48)+(AE48*AF48)+SUM(AG48:AV48))=0,"",((AC48*AD48)+(AE48*AF48)+SUM(AG48:AV48)))</f>
        <v/>
      </c>
      <c r="AC48" s="112">
        <f>COUNTIF($S48:$X48,AC$20)</f>
        <v>0</v>
      </c>
      <c r="AD48" s="104">
        <f>IF($R48="BB",$S$9,$U$9)</f>
        <v>280</v>
      </c>
      <c r="AE48" s="104">
        <f>COUNTIF($S48:$X48,AE$20)</f>
        <v>0</v>
      </c>
      <c r="AF48" s="104">
        <f>IF($R48="BB",$T$9,$V$9)</f>
        <v>220</v>
      </c>
      <c r="AG48" s="95">
        <f>IF($F48=AG$20,$V$15,0)</f>
        <v>0</v>
      </c>
      <c r="AH48" s="96">
        <f>IF($F48=AH$20,$V$15,0)</f>
        <v>0</v>
      </c>
      <c r="AI48" s="96">
        <f>IF($F48=AI$20,$V$15,0)</f>
        <v>0</v>
      </c>
      <c r="AJ48" s="96">
        <f>IF($F48=AJ$20,$V$15,0)</f>
        <v>0</v>
      </c>
      <c r="AK48" s="96">
        <f>IF($F48=AK$20,$V$15,0)</f>
        <v>0</v>
      </c>
      <c r="AL48" s="96">
        <f>IF($F48=AL$20,$V$15,0)</f>
        <v>0</v>
      </c>
      <c r="AM48" s="96">
        <f>IF($F48=AM$20,$V$15,0)</f>
        <v>0</v>
      </c>
      <c r="AN48" s="96">
        <f>IF($F48=AN$20,$V$15,0)</f>
        <v>0</v>
      </c>
      <c r="AO48" s="96">
        <f>IF($F48=AO$20,$V$15,0)</f>
        <v>0</v>
      </c>
      <c r="AP48" s="96">
        <f>IF($F48=AP$20,$V$15,0)</f>
        <v>0</v>
      </c>
      <c r="AQ48" s="96">
        <f>IF($F48=AQ$20,$V$15,0)</f>
        <v>0</v>
      </c>
      <c r="AR48" s="96">
        <f>IF($F48=AR$20,$V$15,0)</f>
        <v>0</v>
      </c>
      <c r="AS48" s="96">
        <f>IF($F48=AS$20,$V$15,0)</f>
        <v>0</v>
      </c>
      <c r="AT48" s="96">
        <f>IF($F48=AT$20,$V$15,0)</f>
        <v>0</v>
      </c>
      <c r="AU48" s="96">
        <f>IF($F48=AU$20,$V$15,0)</f>
        <v>0</v>
      </c>
      <c r="AV48" s="109">
        <f>IF($F48=AV$20,$V$15,0)</f>
        <v>0</v>
      </c>
      <c r="AW48" s="126">
        <f>(AC48*AD48)+(AE48*AF48)+SUM(AG48:AV48)</f>
        <v>0</v>
      </c>
    </row>
    <row r="49" spans="3:49" ht="15.75" customHeight="1" thickBot="1">
      <c r="E49" s="23" t="s">
        <v>52</v>
      </c>
      <c r="F49" s="99">
        <f>AV49</f>
        <v>0</v>
      </c>
      <c r="J49" s="25"/>
      <c r="K49" s="25"/>
      <c r="S49" s="184" t="s">
        <v>91</v>
      </c>
      <c r="T49" s="185"/>
      <c r="U49" s="185"/>
      <c r="V49" s="185"/>
      <c r="W49" s="185"/>
      <c r="X49" s="186"/>
      <c r="Y49" s="82">
        <f>IF(SUM(Y24:Y48)=0,0,SUM(Y24:Y48))</f>
        <v>0</v>
      </c>
      <c r="AC49" s="113">
        <f>Y49-AW50</f>
        <v>0</v>
      </c>
      <c r="AD49" s="114" t="s">
        <v>82</v>
      </c>
      <c r="AE49" s="34"/>
      <c r="AF49" s="34"/>
      <c r="AG49" s="105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7" t="s">
        <v>52</v>
      </c>
      <c r="AV49" s="108">
        <f>SUM(AG24:AV48)</f>
        <v>0</v>
      </c>
      <c r="AW49" s="127"/>
    </row>
    <row r="50" spans="3:49" ht="15.75" customHeight="1" thickBot="1">
      <c r="C50" s="134" t="s">
        <v>53</v>
      </c>
      <c r="G50" s="115"/>
      <c r="I50" s="134" t="s">
        <v>33</v>
      </c>
      <c r="N50" s="134" t="s">
        <v>86</v>
      </c>
      <c r="S50" s="184" t="s">
        <v>103</v>
      </c>
      <c r="T50" s="185"/>
      <c r="U50" s="185"/>
      <c r="V50" s="185"/>
      <c r="W50" s="185"/>
      <c r="X50" s="186"/>
      <c r="Y50" s="82">
        <f>IF((Y49*(1+AC50))="","",(Y49*(1+AC50)))</f>
        <v>0</v>
      </c>
      <c r="AC50" s="137">
        <v>0.1</v>
      </c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98">
        <f>SUM(AW24:AW48)</f>
        <v>0</v>
      </c>
    </row>
    <row r="51" spans="3:49" ht="12.75" customHeight="1">
      <c r="C51" s="1" t="s">
        <v>29</v>
      </c>
      <c r="I51" s="1" t="s">
        <v>34</v>
      </c>
      <c r="L51" s="16" t="s">
        <v>37</v>
      </c>
      <c r="N51" s="1" t="s">
        <v>102</v>
      </c>
      <c r="Y51" s="84"/>
    </row>
    <row r="52" spans="3:49" ht="12.75" customHeight="1" thickBot="1">
      <c r="C52" s="1" t="s">
        <v>87</v>
      </c>
      <c r="I52" s="15" t="s">
        <v>35</v>
      </c>
      <c r="L52" s="16" t="s">
        <v>36</v>
      </c>
      <c r="N52" s="1" t="s">
        <v>45</v>
      </c>
    </row>
    <row r="53" spans="3:49" ht="12.75" customHeight="1">
      <c r="C53" s="1" t="s">
        <v>30</v>
      </c>
      <c r="I53" s="1" t="s">
        <v>38</v>
      </c>
      <c r="L53" s="16" t="s">
        <v>39</v>
      </c>
      <c r="N53" s="133" t="s">
        <v>41</v>
      </c>
      <c r="V53" s="200" t="s">
        <v>46</v>
      </c>
      <c r="W53" s="263"/>
      <c r="X53" s="263"/>
      <c r="Y53" s="264"/>
    </row>
    <row r="54" spans="3:49" ht="12.75" customHeight="1">
      <c r="C54" s="1" t="s">
        <v>31</v>
      </c>
      <c r="N54" s="1" t="s">
        <v>42</v>
      </c>
      <c r="V54" s="265"/>
      <c r="W54" s="266"/>
      <c r="X54" s="266"/>
      <c r="Y54" s="267"/>
    </row>
    <row r="55" spans="3:49" ht="12.75" customHeight="1" thickBot="1">
      <c r="C55" s="1" t="s">
        <v>32</v>
      </c>
      <c r="N55" s="1" t="s">
        <v>43</v>
      </c>
      <c r="V55" s="268"/>
      <c r="W55" s="269"/>
      <c r="X55" s="269"/>
      <c r="Y55" s="270"/>
    </row>
    <row r="56" spans="3:49" ht="12.75" customHeight="1">
      <c r="C56" s="1" t="s">
        <v>88</v>
      </c>
    </row>
    <row r="57" spans="3:49" ht="12.75" customHeight="1">
      <c r="C57" s="14" t="s">
        <v>101</v>
      </c>
    </row>
    <row r="58" spans="3:49" ht="5.25" customHeight="1"/>
    <row r="64" spans="3:49" hidden="1">
      <c r="F64" s="90" t="s">
        <v>104</v>
      </c>
      <c r="G64" s="3"/>
      <c r="H64" s="5">
        <v>44902</v>
      </c>
      <c r="I64" s="3"/>
      <c r="J64" s="3"/>
      <c r="K64" s="3"/>
      <c r="L64" s="3"/>
      <c r="M64" s="5">
        <v>44906</v>
      </c>
      <c r="N64" s="3"/>
      <c r="O64" s="3"/>
      <c r="P64" s="3"/>
      <c r="Q64" s="3"/>
      <c r="R64" s="3" t="s">
        <v>70</v>
      </c>
      <c r="S64" s="3" t="s">
        <v>9</v>
      </c>
      <c r="T64" s="172"/>
      <c r="U64" s="3"/>
      <c r="V64" s="3"/>
      <c r="W64" s="3"/>
      <c r="X64" s="3"/>
    </row>
    <row r="65" spans="6:24" hidden="1">
      <c r="F65" s="90" t="s">
        <v>105</v>
      </c>
      <c r="G65" s="3"/>
      <c r="H65" s="5">
        <v>44903</v>
      </c>
      <c r="I65" s="3"/>
      <c r="J65" s="3"/>
      <c r="K65" s="3"/>
      <c r="L65" s="3"/>
      <c r="M65" s="5">
        <v>44907</v>
      </c>
      <c r="N65" s="3"/>
      <c r="O65" s="3"/>
      <c r="P65" s="3"/>
      <c r="Q65" s="3"/>
      <c r="R65" s="3" t="s">
        <v>71</v>
      </c>
      <c r="S65" s="3" t="s">
        <v>10</v>
      </c>
      <c r="T65" s="172"/>
      <c r="U65" s="3"/>
      <c r="V65" s="3"/>
      <c r="W65" s="3"/>
      <c r="X65" s="3"/>
    </row>
    <row r="66" spans="6:24" hidden="1">
      <c r="F66" s="90" t="s">
        <v>106</v>
      </c>
      <c r="G66" s="3"/>
      <c r="H66" s="5">
        <v>44904</v>
      </c>
      <c r="I66" s="3"/>
      <c r="J66" s="3"/>
      <c r="K66" s="3"/>
      <c r="L66" s="3"/>
      <c r="M66" s="5"/>
      <c r="N66" s="3"/>
      <c r="O66" s="3"/>
      <c r="P66" s="3"/>
      <c r="Q66" s="3"/>
      <c r="R66" s="3"/>
      <c r="S66" s="3"/>
      <c r="T66" s="172"/>
      <c r="U66" s="3"/>
      <c r="V66" s="3"/>
      <c r="W66" s="3"/>
      <c r="X66" s="3"/>
    </row>
    <row r="67" spans="6:24" hidden="1">
      <c r="F67" s="90" t="s">
        <v>107</v>
      </c>
      <c r="G67" s="3"/>
      <c r="H67" s="5">
        <v>44905</v>
      </c>
      <c r="I67" s="3"/>
      <c r="J67" s="3"/>
      <c r="K67" s="3"/>
      <c r="L67" s="3"/>
      <c r="M67" s="5"/>
      <c r="N67" s="3"/>
      <c r="O67" s="3"/>
      <c r="P67" s="3"/>
      <c r="Q67" s="3"/>
      <c r="R67" s="3"/>
      <c r="S67" s="3"/>
      <c r="T67" s="172"/>
      <c r="U67" s="3"/>
      <c r="V67" s="3"/>
      <c r="W67" s="3"/>
      <c r="X67" s="3"/>
    </row>
    <row r="68" spans="6:24" hidden="1">
      <c r="F68" s="90" t="s">
        <v>108</v>
      </c>
      <c r="G68" s="3"/>
      <c r="H68" s="5"/>
      <c r="I68" s="3"/>
      <c r="J68" s="3"/>
      <c r="K68" s="3"/>
      <c r="L68" s="3"/>
      <c r="M68" s="5"/>
      <c r="N68" s="3"/>
      <c r="O68" s="3"/>
      <c r="P68" s="3"/>
      <c r="Q68" s="3"/>
      <c r="R68" s="3"/>
      <c r="S68" s="3"/>
      <c r="T68" s="172"/>
      <c r="U68" s="3"/>
      <c r="V68" s="3"/>
      <c r="W68" s="3"/>
      <c r="X68" s="3"/>
    </row>
    <row r="69" spans="6:24" hidden="1">
      <c r="F69" s="90" t="s">
        <v>109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72"/>
      <c r="U69" s="3"/>
      <c r="V69" s="3"/>
      <c r="W69" s="3"/>
      <c r="X69" s="3"/>
    </row>
    <row r="70" spans="6:24" hidden="1">
      <c r="F70" s="90" t="s">
        <v>110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172"/>
      <c r="U70" s="3"/>
      <c r="V70" s="3"/>
      <c r="W70" s="3"/>
      <c r="X70" s="3"/>
    </row>
    <row r="71" spans="6:24" hidden="1">
      <c r="F71" s="90" t="s">
        <v>111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72"/>
      <c r="U71" s="3"/>
      <c r="V71" s="3"/>
      <c r="W71" s="3"/>
      <c r="X71" s="3"/>
    </row>
    <row r="72" spans="6:24" hidden="1">
      <c r="F72" s="90" t="s">
        <v>112</v>
      </c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</row>
    <row r="73" spans="6:24" hidden="1">
      <c r="F73" s="90" t="s">
        <v>113</v>
      </c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</row>
    <row r="74" spans="6:24" hidden="1">
      <c r="F74" s="90" t="s">
        <v>114</v>
      </c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</row>
    <row r="75" spans="6:24" hidden="1">
      <c r="F75" s="90" t="s">
        <v>115</v>
      </c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</row>
    <row r="76" spans="6:24" hidden="1">
      <c r="F76" s="90" t="s">
        <v>116</v>
      </c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</row>
    <row r="77" spans="6:24" hidden="1">
      <c r="F77" s="90" t="s">
        <v>117</v>
      </c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V77" s="172"/>
      <c r="W77" s="172"/>
      <c r="X77" s="172"/>
    </row>
    <row r="78" spans="6:24" hidden="1">
      <c r="F78" s="90" t="s">
        <v>118</v>
      </c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V78" s="172"/>
      <c r="W78" s="172"/>
      <c r="X78" s="172"/>
    </row>
    <row r="79" spans="6:24" hidden="1">
      <c r="F79" s="90" t="s">
        <v>119</v>
      </c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V79" s="172"/>
      <c r="W79" s="172"/>
      <c r="X79" s="172"/>
    </row>
    <row r="80" spans="6:24" hidden="1">
      <c r="F80" s="3" t="s">
        <v>65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V80" s="3"/>
      <c r="W80" s="3"/>
      <c r="X80" s="3"/>
    </row>
    <row r="81" spans="6:24" hidden="1">
      <c r="F81" s="3" t="s">
        <v>66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V81" s="3"/>
      <c r="W81" s="3"/>
      <c r="X81" s="3"/>
    </row>
    <row r="82" spans="6:24" hidden="1">
      <c r="F82" s="3" t="s">
        <v>69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V82" s="3"/>
      <c r="W82" s="3"/>
      <c r="X82" s="3"/>
    </row>
    <row r="83" spans="6:24" hidden="1">
      <c r="F83" s="3" t="s">
        <v>67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V83" s="3"/>
      <c r="W83" s="3"/>
      <c r="X83" s="3"/>
    </row>
    <row r="84" spans="6:24" hidden="1">
      <c r="F84" s="3" t="s">
        <v>68</v>
      </c>
      <c r="G84" s="3"/>
      <c r="H84" s="3"/>
      <c r="I84" s="3"/>
      <c r="J84" s="3"/>
      <c r="K84" s="3"/>
      <c r="L84" s="3"/>
      <c r="M84" s="33" t="s">
        <v>64</v>
      </c>
      <c r="N84" s="3"/>
      <c r="O84" s="3"/>
      <c r="P84" s="3"/>
      <c r="Q84" s="3"/>
      <c r="V84" s="3"/>
      <c r="W84" s="3"/>
      <c r="X84" s="3"/>
    </row>
    <row r="85" spans="6:24" hidden="1">
      <c r="G85" s="3"/>
      <c r="H85" s="3"/>
      <c r="I85" s="3"/>
      <c r="J85" s="3"/>
      <c r="K85" s="3"/>
      <c r="L85" s="3"/>
      <c r="M85" s="3" t="s">
        <v>65</v>
      </c>
      <c r="N85" s="3"/>
      <c r="O85" s="3"/>
      <c r="P85" s="3"/>
      <c r="Q85" s="3"/>
      <c r="V85" s="3"/>
      <c r="W85" s="3"/>
      <c r="X85" s="3"/>
    </row>
    <row r="86" spans="6:24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V86" s="3"/>
      <c r="W86" s="3"/>
      <c r="X86" s="3"/>
    </row>
    <row r="87" spans="6:24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V87" s="3"/>
      <c r="W87" s="3"/>
      <c r="X87" s="3"/>
    </row>
    <row r="88" spans="6:24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V88" s="3"/>
      <c r="W88" s="3"/>
      <c r="X88" s="3"/>
    </row>
    <row r="89" spans="6:24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172"/>
      <c r="U89" s="3"/>
      <c r="V89" s="3"/>
      <c r="W89" s="3"/>
      <c r="X89" s="3"/>
    </row>
    <row r="90" spans="6:24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172"/>
      <c r="U90" s="3"/>
      <c r="V90" s="3"/>
      <c r="W90" s="3"/>
      <c r="X90" s="3"/>
    </row>
    <row r="91" spans="6:24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172"/>
      <c r="U91" s="3"/>
      <c r="V91" s="3"/>
      <c r="W91" s="3"/>
      <c r="X91" s="3"/>
    </row>
    <row r="92" spans="6:24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172"/>
      <c r="U92" s="3"/>
      <c r="V92" s="3"/>
      <c r="W92" s="3"/>
      <c r="X92" s="3"/>
    </row>
    <row r="93" spans="6:24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172"/>
      <c r="U93" s="3"/>
      <c r="V93" s="3"/>
      <c r="W93" s="3"/>
      <c r="X93" s="3"/>
    </row>
    <row r="94" spans="6:24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172"/>
      <c r="U94" s="3"/>
      <c r="V94" s="3"/>
      <c r="W94" s="3"/>
      <c r="X94" s="3"/>
    </row>
    <row r="95" spans="6:24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172"/>
      <c r="U95" s="3"/>
      <c r="V95" s="3"/>
      <c r="W95" s="3"/>
      <c r="X95" s="3"/>
    </row>
    <row r="96" spans="6:24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172"/>
      <c r="U96" s="3"/>
      <c r="V96" s="3"/>
      <c r="W96" s="3"/>
      <c r="X96" s="3"/>
    </row>
  </sheetData>
  <sheetProtection algorithmName="SHA-512" hashValue="TbAhhvKsg73/FkJu1qPtpam57MUiqXUbsNj1dgAvBXkaTuyiFnrZQw3GShinY/Jg3sF0IXEIXKdMd2YCnmkcjQ==" saltValue="UJ9lVgPEnE6qpLvuMKjBjw==" spinCount="100000" sheet="1" objects="1" scenarios="1" selectLockedCells="1"/>
  <mergeCells count="84">
    <mergeCell ref="S4:V5"/>
    <mergeCell ref="S6:V6"/>
    <mergeCell ref="U7:V7"/>
    <mergeCell ref="S7:T7"/>
    <mergeCell ref="S49:X49"/>
    <mergeCell ref="S50:X50"/>
    <mergeCell ref="C12:F12"/>
    <mergeCell ref="C14:F14"/>
    <mergeCell ref="H19:L19"/>
    <mergeCell ref="M19:Q19"/>
    <mergeCell ref="H17:Q18"/>
    <mergeCell ref="C17:C20"/>
    <mergeCell ref="D17:D20"/>
    <mergeCell ref="E17:E20"/>
    <mergeCell ref="F17:F20"/>
    <mergeCell ref="G17:G20"/>
    <mergeCell ref="J20:K20"/>
    <mergeCell ref="O20:P20"/>
    <mergeCell ref="I4:Q9"/>
    <mergeCell ref="J21:K21"/>
    <mergeCell ref="J22:K22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V53:Y55"/>
    <mergeCell ref="J40:K40"/>
    <mergeCell ref="J41:K41"/>
    <mergeCell ref="V12:V13"/>
    <mergeCell ref="I14:N14"/>
    <mergeCell ref="I12:N12"/>
    <mergeCell ref="R19:R20"/>
    <mergeCell ref="S19:U19"/>
    <mergeCell ref="V19:W19"/>
    <mergeCell ref="R17:X18"/>
    <mergeCell ref="AG19:AV19"/>
    <mergeCell ref="O32:P32"/>
    <mergeCell ref="O30:P30"/>
    <mergeCell ref="O31:P31"/>
    <mergeCell ref="O21:P21"/>
    <mergeCell ref="O22:P22"/>
    <mergeCell ref="O24:P24"/>
    <mergeCell ref="O25:P25"/>
    <mergeCell ref="O26:P26"/>
    <mergeCell ref="O27:P27"/>
    <mergeCell ref="O28:P28"/>
    <mergeCell ref="O29:P29"/>
    <mergeCell ref="Y17:Y20"/>
    <mergeCell ref="O47:P47"/>
    <mergeCell ref="O48:P48"/>
    <mergeCell ref="O33:P33"/>
    <mergeCell ref="O34:P34"/>
    <mergeCell ref="O35:P35"/>
    <mergeCell ref="O36:P36"/>
    <mergeCell ref="O42:P42"/>
    <mergeCell ref="O43:P43"/>
    <mergeCell ref="O44:P44"/>
    <mergeCell ref="O45:P45"/>
    <mergeCell ref="O46:P46"/>
    <mergeCell ref="O37:P37"/>
    <mergeCell ref="O38:P38"/>
    <mergeCell ref="O39:P39"/>
    <mergeCell ref="O40:P40"/>
    <mergeCell ref="X12:Y15"/>
    <mergeCell ref="J46:K46"/>
    <mergeCell ref="J47:K47"/>
    <mergeCell ref="J48:K48"/>
    <mergeCell ref="O41:P41"/>
    <mergeCell ref="J44:K44"/>
    <mergeCell ref="J45:K45"/>
    <mergeCell ref="J34:K34"/>
    <mergeCell ref="J35:K35"/>
    <mergeCell ref="J36:K36"/>
    <mergeCell ref="J42:K42"/>
    <mergeCell ref="J43:K43"/>
    <mergeCell ref="J37:K37"/>
    <mergeCell ref="J38:K38"/>
    <mergeCell ref="J39:K39"/>
  </mergeCells>
  <dataValidations disablePrompts="1" count="7">
    <dataValidation type="list" allowBlank="1" showInputMessage="1" showErrorMessage="1" sqref="M23" xr:uid="{00000000-0002-0000-0000-000002000000}">
      <formula1>$M$64:$M$68</formula1>
    </dataValidation>
    <dataValidation type="list" allowBlank="1" showInputMessage="1" showErrorMessage="1" sqref="R21:R48" xr:uid="{00000000-0002-0000-0000-000003000000}">
      <formula1>$R$64:$R$65</formula1>
    </dataValidation>
    <dataValidation type="list" allowBlank="1" showInputMessage="1" showErrorMessage="1" sqref="F21:F48" xr:uid="{00000000-0002-0000-0000-000000000000}">
      <formula1>$F$64:$F$84</formula1>
    </dataValidation>
    <dataValidation type="list" allowBlank="1" showInputMessage="1" showErrorMessage="1" sqref="S21:X48" xr:uid="{00000000-0002-0000-0000-000004000000}">
      <formula1>$S$64:$S$65</formula1>
    </dataValidation>
    <dataValidation type="list" allowBlank="1" showInputMessage="1" showErrorMessage="1" sqref="M21:M22 M24:M48" xr:uid="{1BBD0BBF-1A5C-4502-8A1E-1C58EC2F136C}">
      <formula1>$M$64:$M$65</formula1>
    </dataValidation>
    <dataValidation type="list" allowBlank="1" showInputMessage="1" showErrorMessage="1" sqref="H23" xr:uid="{00000000-0002-0000-0000-000001000000}">
      <formula1>$H$65:$H$68</formula1>
    </dataValidation>
    <dataValidation type="list" allowBlank="1" showInputMessage="1" showErrorMessage="1" sqref="H21:H22 H24:H48" xr:uid="{991A3ED1-3D70-4298-B4D9-2D8325CEB5EF}">
      <formula1>$H$64:$H$67</formula1>
    </dataValidation>
  </dataValidations>
  <pageMargins left="0.25" right="0.25" top="0.75" bottom="0.75" header="0.3" footer="0.3"/>
  <pageSetup paperSize="9" scale="53" orientation="landscape" horizontalDpi="4294967293" r:id="rId1"/>
  <ignoredErrors>
    <ignoredError sqref="Y5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63"/>
  <sheetViews>
    <sheetView showGridLines="0" view="pageBreakPreview" zoomScale="80" zoomScaleNormal="80" zoomScaleSheetLayoutView="80" workbookViewId="0">
      <selection activeCell="K12" sqref="K12:L12"/>
    </sheetView>
  </sheetViews>
  <sheetFormatPr defaultRowHeight="12.75"/>
  <cols>
    <col min="1" max="2" width="1.7109375" style="1" customWidth="1"/>
    <col min="3" max="3" width="6.7109375" style="1" customWidth="1"/>
    <col min="4" max="12" width="12.7109375" style="1" customWidth="1"/>
    <col min="13" max="13" width="1.7109375" style="1" customWidth="1"/>
    <col min="14" max="14" width="9.140625" style="1"/>
    <col min="15" max="15" width="9.140625" style="1" hidden="1" customWidth="1"/>
    <col min="16" max="16" width="0" style="1" hidden="1" customWidth="1"/>
    <col min="17" max="16384" width="9.140625" style="1"/>
  </cols>
  <sheetData>
    <row r="1" spans="2:12" ht="5.25" customHeight="1"/>
    <row r="2" spans="2:12" ht="5.25" customHeight="1"/>
    <row r="3" spans="2:12">
      <c r="C3" s="247" t="s">
        <v>1</v>
      </c>
      <c r="D3" s="247"/>
      <c r="E3" s="247"/>
      <c r="F3" s="247"/>
      <c r="G3" s="247"/>
      <c r="H3" s="247"/>
      <c r="I3" s="247"/>
      <c r="J3" s="247"/>
      <c r="K3" s="247"/>
      <c r="L3" s="247"/>
    </row>
    <row r="4" spans="2:12">
      <c r="C4" s="252" t="s">
        <v>54</v>
      </c>
      <c r="D4" s="252"/>
      <c r="E4" s="252"/>
      <c r="F4" s="252"/>
      <c r="G4" s="252"/>
      <c r="H4" s="252"/>
      <c r="I4" s="252"/>
      <c r="J4" s="252"/>
      <c r="K4" s="252"/>
      <c r="L4" s="252"/>
    </row>
    <row r="5" spans="2:12">
      <c r="C5" s="252" t="s">
        <v>85</v>
      </c>
      <c r="D5" s="252"/>
      <c r="E5" s="252"/>
      <c r="F5" s="252"/>
      <c r="G5" s="252"/>
      <c r="H5" s="252"/>
      <c r="I5" s="252"/>
      <c r="J5" s="252"/>
      <c r="K5" s="252"/>
      <c r="L5" s="252"/>
    </row>
    <row r="6" spans="2:12">
      <c r="C6" s="252" t="s">
        <v>55</v>
      </c>
      <c r="D6" s="252"/>
      <c r="E6" s="252"/>
      <c r="F6" s="252"/>
      <c r="G6" s="252"/>
      <c r="H6" s="252"/>
      <c r="I6" s="252"/>
      <c r="J6" s="252"/>
      <c r="K6" s="252"/>
      <c r="L6" s="252"/>
    </row>
    <row r="7" spans="2:12">
      <c r="C7" s="252" t="s">
        <v>56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>
      <c r="C8" s="15" t="s">
        <v>57</v>
      </c>
      <c r="H8" s="15"/>
      <c r="I8" s="15"/>
      <c r="J8" s="15"/>
    </row>
    <row r="9" spans="2:12">
      <c r="J9" s="247" t="s">
        <v>58</v>
      </c>
      <c r="K9" s="247"/>
    </row>
    <row r="10" spans="2:12">
      <c r="D10" s="2"/>
      <c r="J10" s="245" t="s">
        <v>98</v>
      </c>
      <c r="K10" s="245"/>
    </row>
    <row r="11" spans="2:12">
      <c r="C11" s="2" t="s">
        <v>63</v>
      </c>
      <c r="J11" s="247" t="s">
        <v>59</v>
      </c>
      <c r="K11" s="247"/>
    </row>
    <row r="12" spans="2:12">
      <c r="C12" s="115" t="str">
        <f>IF('Travel&amp;Room Information'!C12:F12="","",'Travel&amp;Room Information'!C12:F12)</f>
        <v/>
      </c>
      <c r="J12" s="16" t="s">
        <v>60</v>
      </c>
      <c r="K12" s="246">
        <f ca="1">NOW()</f>
        <v>44670.561250115737</v>
      </c>
      <c r="L12" s="246"/>
    </row>
    <row r="13" spans="2:12" ht="13.5" thickBot="1">
      <c r="B13" s="25"/>
      <c r="C13" s="24"/>
      <c r="D13" s="24"/>
    </row>
    <row r="14" spans="2:12" ht="12.75" customHeight="1">
      <c r="C14" s="239" t="s">
        <v>14</v>
      </c>
      <c r="D14" s="243" t="s">
        <v>62</v>
      </c>
      <c r="E14" s="237" t="s">
        <v>23</v>
      </c>
      <c r="F14" s="248" t="s">
        <v>25</v>
      </c>
      <c r="G14" s="260"/>
      <c r="H14" s="249"/>
      <c r="I14" s="250" t="s">
        <v>24</v>
      </c>
      <c r="J14" s="251"/>
      <c r="K14" s="173" t="s">
        <v>120</v>
      </c>
      <c r="L14" s="234" t="s">
        <v>94</v>
      </c>
    </row>
    <row r="15" spans="2:12" ht="15.75" customHeight="1" thickBot="1">
      <c r="C15" s="240"/>
      <c r="D15" s="244"/>
      <c r="E15" s="238"/>
      <c r="F15" s="257">
        <v>44902</v>
      </c>
      <c r="G15" s="259">
        <v>44903</v>
      </c>
      <c r="H15" s="258">
        <v>44904</v>
      </c>
      <c r="I15" s="20">
        <v>44905</v>
      </c>
      <c r="J15" s="21">
        <v>44906</v>
      </c>
      <c r="K15" s="22">
        <v>44907</v>
      </c>
      <c r="L15" s="236"/>
    </row>
    <row r="16" spans="2:12">
      <c r="C16" s="13">
        <v>1</v>
      </c>
      <c r="D16" s="29" t="str">
        <f>IF('Travel&amp;Room Information'!D24=0,"",'Travel&amp;Room Information'!D24)</f>
        <v/>
      </c>
      <c r="E16" s="53" t="str">
        <f>IF('Travel&amp;Room Information'!R24=0,"",'Travel&amp;Room Information'!R24)</f>
        <v/>
      </c>
      <c r="F16" s="54" t="str">
        <f>IF('Travel&amp;Room Information'!S24=0,"",'Travel&amp;Room Information'!S24)</f>
        <v/>
      </c>
      <c r="G16" s="261" t="str">
        <f>IF('Travel&amp;Room Information'!T24=0,"",'Travel&amp;Room Information'!T24)</f>
        <v/>
      </c>
      <c r="H16" s="55" t="str">
        <f>IF('Travel&amp;Room Information'!U24=0,"",'Travel&amp;Room Information'!U24)</f>
        <v/>
      </c>
      <c r="I16" s="56" t="str">
        <f>IF('Travel&amp;Room Information'!V24=0,"",'Travel&amp;Room Information'!V24)</f>
        <v/>
      </c>
      <c r="J16" s="57" t="str">
        <f>IF('Travel&amp;Room Information'!W24=0,"",'Travel&amp;Room Information'!W24)</f>
        <v/>
      </c>
      <c r="K16" s="58" t="str">
        <f>IF('Travel&amp;Room Information'!X24=0,"",'Travel&amp;Room Information'!X24)</f>
        <v/>
      </c>
      <c r="L16" s="128" t="str">
        <f>IF(('Travel&amp;Room Information'!AC24*'Travel&amp;Room Information'!AD24)+('Travel&amp;Room Information'!AE24*'Travel&amp;Room Information'!AF24)=0,"",('Travel&amp;Room Information'!AC24*'Travel&amp;Room Information'!AD24)+('Travel&amp;Room Information'!AE24*'Travel&amp;Room Information'!AF24))</f>
        <v/>
      </c>
    </row>
    <row r="17" spans="3:12">
      <c r="C17" s="12">
        <f>C16+1</f>
        <v>2</v>
      </c>
      <c r="D17" s="30" t="str">
        <f>IF('Travel&amp;Room Information'!D25=0,"",'Travel&amp;Room Information'!D25)</f>
        <v/>
      </c>
      <c r="E17" s="59" t="str">
        <f>IF('Travel&amp;Room Information'!R25=0,"",'Travel&amp;Room Information'!R25)</f>
        <v/>
      </c>
      <c r="F17" s="60" t="str">
        <f>IF('Travel&amp;Room Information'!S25=0,"",'Travel&amp;Room Information'!S25)</f>
        <v/>
      </c>
      <c r="G17" s="262" t="str">
        <f>IF('Travel&amp;Room Information'!T25=0,"",'Travel&amp;Room Information'!T25)</f>
        <v/>
      </c>
      <c r="H17" s="61" t="str">
        <f>IF('Travel&amp;Room Information'!U25=0,"",'Travel&amp;Room Information'!U25)</f>
        <v/>
      </c>
      <c r="I17" s="62" t="str">
        <f>IF('Travel&amp;Room Information'!V25=0,"",'Travel&amp;Room Information'!V25)</f>
        <v/>
      </c>
      <c r="J17" s="63" t="str">
        <f>IF('Travel&amp;Room Information'!W25=0,"",'Travel&amp;Room Information'!W25)</f>
        <v/>
      </c>
      <c r="K17" s="64" t="str">
        <f>IF('Travel&amp;Room Information'!X25=0,"",'Travel&amp;Room Information'!X25)</f>
        <v/>
      </c>
      <c r="L17" s="129" t="str">
        <f>IF(('Travel&amp;Room Information'!AC25*'Travel&amp;Room Information'!AD25)+('Travel&amp;Room Information'!AE25*'Travel&amp;Room Information'!AF25)=0,"",('Travel&amp;Room Information'!AC25*'Travel&amp;Room Information'!AD25)+('Travel&amp;Room Information'!AE25*'Travel&amp;Room Information'!AF25))</f>
        <v/>
      </c>
    </row>
    <row r="18" spans="3:12">
      <c r="C18" s="12">
        <f t="shared" ref="C18:C40" si="0">C17+1</f>
        <v>3</v>
      </c>
      <c r="D18" s="30" t="str">
        <f>IF('Travel&amp;Room Information'!D26=0,"",'Travel&amp;Room Information'!D26)</f>
        <v/>
      </c>
      <c r="E18" s="59" t="str">
        <f>IF('Travel&amp;Room Information'!R26=0,"",'Travel&amp;Room Information'!R26)</f>
        <v/>
      </c>
      <c r="F18" s="60" t="str">
        <f>IF('Travel&amp;Room Information'!S26=0,"",'Travel&amp;Room Information'!S26)</f>
        <v/>
      </c>
      <c r="G18" s="262" t="str">
        <f>IF('Travel&amp;Room Information'!T26=0,"",'Travel&amp;Room Information'!T26)</f>
        <v/>
      </c>
      <c r="H18" s="61" t="str">
        <f>IF('Travel&amp;Room Information'!U26=0,"",'Travel&amp;Room Information'!U26)</f>
        <v/>
      </c>
      <c r="I18" s="62" t="str">
        <f>IF('Travel&amp;Room Information'!V26=0,"",'Travel&amp;Room Information'!V26)</f>
        <v/>
      </c>
      <c r="J18" s="63" t="str">
        <f>IF('Travel&amp;Room Information'!W26=0,"",'Travel&amp;Room Information'!W26)</f>
        <v/>
      </c>
      <c r="K18" s="64" t="str">
        <f>IF('Travel&amp;Room Information'!X26=0,"",'Travel&amp;Room Information'!X26)</f>
        <v/>
      </c>
      <c r="L18" s="129" t="str">
        <f>IF(('Travel&amp;Room Information'!AC26*'Travel&amp;Room Information'!AD26)+('Travel&amp;Room Information'!AE26*'Travel&amp;Room Information'!AF26)=0,"",('Travel&amp;Room Information'!AC26*'Travel&amp;Room Information'!AD26)+('Travel&amp;Room Information'!AE26*'Travel&amp;Room Information'!AF26))</f>
        <v/>
      </c>
    </row>
    <row r="19" spans="3:12">
      <c r="C19" s="12">
        <f t="shared" si="0"/>
        <v>4</v>
      </c>
      <c r="D19" s="30" t="str">
        <f>IF('Travel&amp;Room Information'!D27=0,"",'Travel&amp;Room Information'!D27)</f>
        <v/>
      </c>
      <c r="E19" s="59" t="str">
        <f>IF('Travel&amp;Room Information'!R27=0,"",'Travel&amp;Room Information'!R27)</f>
        <v/>
      </c>
      <c r="F19" s="60" t="str">
        <f>IF('Travel&amp;Room Information'!S27=0,"",'Travel&amp;Room Information'!S27)</f>
        <v/>
      </c>
      <c r="G19" s="262" t="str">
        <f>IF('Travel&amp;Room Information'!T27=0,"",'Travel&amp;Room Information'!T27)</f>
        <v/>
      </c>
      <c r="H19" s="61" t="str">
        <f>IF('Travel&amp;Room Information'!U27=0,"",'Travel&amp;Room Information'!U27)</f>
        <v/>
      </c>
      <c r="I19" s="62" t="str">
        <f>IF('Travel&amp;Room Information'!V27=0,"",'Travel&amp;Room Information'!V27)</f>
        <v/>
      </c>
      <c r="J19" s="63" t="str">
        <f>IF('Travel&amp;Room Information'!W27=0,"",'Travel&amp;Room Information'!W27)</f>
        <v/>
      </c>
      <c r="K19" s="64" t="str">
        <f>IF('Travel&amp;Room Information'!X27=0,"",'Travel&amp;Room Information'!X27)</f>
        <v/>
      </c>
      <c r="L19" s="129" t="str">
        <f>IF(('Travel&amp;Room Information'!AC27*'Travel&amp;Room Information'!AD27)+('Travel&amp;Room Information'!AE27*'Travel&amp;Room Information'!AF27)=0,"",('Travel&amp;Room Information'!AC27*'Travel&amp;Room Information'!AD27)+('Travel&amp;Room Information'!AE27*'Travel&amp;Room Information'!AF27))</f>
        <v/>
      </c>
    </row>
    <row r="20" spans="3:12">
      <c r="C20" s="12">
        <f t="shared" si="0"/>
        <v>5</v>
      </c>
      <c r="D20" s="30" t="str">
        <f>IF('Travel&amp;Room Information'!D28=0,"",'Travel&amp;Room Information'!D28)</f>
        <v/>
      </c>
      <c r="E20" s="59" t="str">
        <f>IF('Travel&amp;Room Information'!R28=0,"",'Travel&amp;Room Information'!R28)</f>
        <v/>
      </c>
      <c r="F20" s="60" t="str">
        <f>IF('Travel&amp;Room Information'!S28=0,"",'Travel&amp;Room Information'!S28)</f>
        <v/>
      </c>
      <c r="G20" s="262" t="str">
        <f>IF('Travel&amp;Room Information'!T28=0,"",'Travel&amp;Room Information'!T28)</f>
        <v/>
      </c>
      <c r="H20" s="61" t="str">
        <f>IF('Travel&amp;Room Information'!U28=0,"",'Travel&amp;Room Information'!U28)</f>
        <v/>
      </c>
      <c r="I20" s="62" t="str">
        <f>IF('Travel&amp;Room Information'!V28=0,"",'Travel&amp;Room Information'!V28)</f>
        <v/>
      </c>
      <c r="J20" s="63" t="str">
        <f>IF('Travel&amp;Room Information'!W28=0,"",'Travel&amp;Room Information'!W28)</f>
        <v/>
      </c>
      <c r="K20" s="64" t="str">
        <f>IF('Travel&amp;Room Information'!X28=0,"",'Travel&amp;Room Information'!X28)</f>
        <v/>
      </c>
      <c r="L20" s="129" t="str">
        <f>IF(('Travel&amp;Room Information'!AC28*'Travel&amp;Room Information'!AD28)+('Travel&amp;Room Information'!AE28*'Travel&amp;Room Information'!AF28)=0,"",('Travel&amp;Room Information'!AC28*'Travel&amp;Room Information'!AD28)+('Travel&amp;Room Information'!AE28*'Travel&amp;Room Information'!AF28))</f>
        <v/>
      </c>
    </row>
    <row r="21" spans="3:12">
      <c r="C21" s="12">
        <f t="shared" si="0"/>
        <v>6</v>
      </c>
      <c r="D21" s="30" t="str">
        <f>IF('Travel&amp;Room Information'!D29=0,"",'Travel&amp;Room Information'!D29)</f>
        <v/>
      </c>
      <c r="E21" s="59" t="str">
        <f>IF('Travel&amp;Room Information'!R29=0,"",'Travel&amp;Room Information'!R29)</f>
        <v/>
      </c>
      <c r="F21" s="60" t="str">
        <f>IF('Travel&amp;Room Information'!S29=0,"",'Travel&amp;Room Information'!S29)</f>
        <v/>
      </c>
      <c r="G21" s="262" t="str">
        <f>IF('Travel&amp;Room Information'!T29=0,"",'Travel&amp;Room Information'!T29)</f>
        <v/>
      </c>
      <c r="H21" s="61" t="str">
        <f>IF('Travel&amp;Room Information'!U29=0,"",'Travel&amp;Room Information'!U29)</f>
        <v/>
      </c>
      <c r="I21" s="62" t="str">
        <f>IF('Travel&amp;Room Information'!V29=0,"",'Travel&amp;Room Information'!V29)</f>
        <v/>
      </c>
      <c r="J21" s="63" t="str">
        <f>IF('Travel&amp;Room Information'!W29=0,"",'Travel&amp;Room Information'!W29)</f>
        <v/>
      </c>
      <c r="K21" s="64" t="str">
        <f>IF('Travel&amp;Room Information'!X29=0,"",'Travel&amp;Room Information'!X29)</f>
        <v/>
      </c>
      <c r="L21" s="129" t="str">
        <f>IF(('Travel&amp;Room Information'!AC29*'Travel&amp;Room Information'!AD29)+('Travel&amp;Room Information'!AE29*'Travel&amp;Room Information'!AF29)=0,"",('Travel&amp;Room Information'!AC29*'Travel&amp;Room Information'!AD29)+('Travel&amp;Room Information'!AE29*'Travel&amp;Room Information'!AF29))</f>
        <v/>
      </c>
    </row>
    <row r="22" spans="3:12">
      <c r="C22" s="12">
        <f t="shared" si="0"/>
        <v>7</v>
      </c>
      <c r="D22" s="30" t="str">
        <f>IF('Travel&amp;Room Information'!D30=0,"",'Travel&amp;Room Information'!D30)</f>
        <v/>
      </c>
      <c r="E22" s="59" t="str">
        <f>IF('Travel&amp;Room Information'!R30=0,"",'Travel&amp;Room Information'!R30)</f>
        <v/>
      </c>
      <c r="F22" s="60" t="str">
        <f>IF('Travel&amp;Room Information'!S30=0,"",'Travel&amp;Room Information'!S30)</f>
        <v/>
      </c>
      <c r="G22" s="262" t="str">
        <f>IF('Travel&amp;Room Information'!T30=0,"",'Travel&amp;Room Information'!T30)</f>
        <v/>
      </c>
      <c r="H22" s="61" t="str">
        <f>IF('Travel&amp;Room Information'!U30=0,"",'Travel&amp;Room Information'!U30)</f>
        <v/>
      </c>
      <c r="I22" s="62" t="str">
        <f>IF('Travel&amp;Room Information'!V30=0,"",'Travel&amp;Room Information'!V30)</f>
        <v/>
      </c>
      <c r="J22" s="63" t="str">
        <f>IF('Travel&amp;Room Information'!W30=0,"",'Travel&amp;Room Information'!W30)</f>
        <v/>
      </c>
      <c r="K22" s="64" t="str">
        <f>IF('Travel&amp;Room Information'!X30=0,"",'Travel&amp;Room Information'!X30)</f>
        <v/>
      </c>
      <c r="L22" s="129" t="str">
        <f>IF(('Travel&amp;Room Information'!AC30*'Travel&amp;Room Information'!AD30)+('Travel&amp;Room Information'!AE30*'Travel&amp;Room Information'!AF30)=0,"",('Travel&amp;Room Information'!AC30*'Travel&amp;Room Information'!AD30)+('Travel&amp;Room Information'!AE30*'Travel&amp;Room Information'!AF30))</f>
        <v/>
      </c>
    </row>
    <row r="23" spans="3:12">
      <c r="C23" s="12">
        <f t="shared" si="0"/>
        <v>8</v>
      </c>
      <c r="D23" s="30" t="str">
        <f>IF('Travel&amp;Room Information'!D31=0,"",'Travel&amp;Room Information'!D31)</f>
        <v/>
      </c>
      <c r="E23" s="59" t="str">
        <f>IF('Travel&amp;Room Information'!R31=0,"",'Travel&amp;Room Information'!R31)</f>
        <v/>
      </c>
      <c r="F23" s="60" t="str">
        <f>IF('Travel&amp;Room Information'!S31=0,"",'Travel&amp;Room Information'!S31)</f>
        <v/>
      </c>
      <c r="G23" s="262" t="str">
        <f>IF('Travel&amp;Room Information'!T31=0,"",'Travel&amp;Room Information'!T31)</f>
        <v/>
      </c>
      <c r="H23" s="61" t="str">
        <f>IF('Travel&amp;Room Information'!U31=0,"",'Travel&amp;Room Information'!U31)</f>
        <v/>
      </c>
      <c r="I23" s="62" t="str">
        <f>IF('Travel&amp;Room Information'!V31=0,"",'Travel&amp;Room Information'!V31)</f>
        <v/>
      </c>
      <c r="J23" s="63" t="str">
        <f>IF('Travel&amp;Room Information'!W31=0,"",'Travel&amp;Room Information'!W31)</f>
        <v/>
      </c>
      <c r="K23" s="64" t="str">
        <f>IF('Travel&amp;Room Information'!X31=0,"",'Travel&amp;Room Information'!X31)</f>
        <v/>
      </c>
      <c r="L23" s="129" t="str">
        <f>IF(('Travel&amp;Room Information'!AC31*'Travel&amp;Room Information'!AD31)+('Travel&amp;Room Information'!AE31*'Travel&amp;Room Information'!AF31)=0,"",('Travel&amp;Room Information'!AC31*'Travel&amp;Room Information'!AD31)+('Travel&amp;Room Information'!AE31*'Travel&amp;Room Information'!AF31))</f>
        <v/>
      </c>
    </row>
    <row r="24" spans="3:12">
      <c r="C24" s="12">
        <f t="shared" si="0"/>
        <v>9</v>
      </c>
      <c r="D24" s="30" t="str">
        <f>IF('Travel&amp;Room Information'!D32=0,"",'Travel&amp;Room Information'!D32)</f>
        <v/>
      </c>
      <c r="E24" s="59" t="str">
        <f>IF('Travel&amp;Room Information'!R32=0,"",'Travel&amp;Room Information'!R32)</f>
        <v/>
      </c>
      <c r="F24" s="60" t="str">
        <f>IF('Travel&amp;Room Information'!S32=0,"",'Travel&amp;Room Information'!S32)</f>
        <v/>
      </c>
      <c r="G24" s="262" t="str">
        <f>IF('Travel&amp;Room Information'!T32=0,"",'Travel&amp;Room Information'!T32)</f>
        <v/>
      </c>
      <c r="H24" s="61" t="str">
        <f>IF('Travel&amp;Room Information'!U32=0,"",'Travel&amp;Room Information'!U32)</f>
        <v/>
      </c>
      <c r="I24" s="62" t="str">
        <f>IF('Travel&amp;Room Information'!V32=0,"",'Travel&amp;Room Information'!V32)</f>
        <v/>
      </c>
      <c r="J24" s="63" t="str">
        <f>IF('Travel&amp;Room Information'!W32=0,"",'Travel&amp;Room Information'!W32)</f>
        <v/>
      </c>
      <c r="K24" s="64" t="str">
        <f>IF('Travel&amp;Room Information'!X32=0,"",'Travel&amp;Room Information'!X32)</f>
        <v/>
      </c>
      <c r="L24" s="129" t="str">
        <f>IF(('Travel&amp;Room Information'!AC32*'Travel&amp;Room Information'!AD32)+('Travel&amp;Room Information'!AE32*'Travel&amp;Room Information'!AF32)=0,"",('Travel&amp;Room Information'!AC32*'Travel&amp;Room Information'!AD32)+('Travel&amp;Room Information'!AE32*'Travel&amp;Room Information'!AF32))</f>
        <v/>
      </c>
    </row>
    <row r="25" spans="3:12">
      <c r="C25" s="12">
        <f t="shared" si="0"/>
        <v>10</v>
      </c>
      <c r="D25" s="30" t="str">
        <f>IF('Travel&amp;Room Information'!D33=0,"",'Travel&amp;Room Information'!D33)</f>
        <v/>
      </c>
      <c r="E25" s="59" t="str">
        <f>IF('Travel&amp;Room Information'!R33=0,"",'Travel&amp;Room Information'!R33)</f>
        <v/>
      </c>
      <c r="F25" s="60" t="str">
        <f>IF('Travel&amp;Room Information'!S33=0,"",'Travel&amp;Room Information'!S33)</f>
        <v/>
      </c>
      <c r="G25" s="262" t="str">
        <f>IF('Travel&amp;Room Information'!T33=0,"",'Travel&amp;Room Information'!T33)</f>
        <v/>
      </c>
      <c r="H25" s="61" t="str">
        <f>IF('Travel&amp;Room Information'!U33=0,"",'Travel&amp;Room Information'!U33)</f>
        <v/>
      </c>
      <c r="I25" s="62" t="str">
        <f>IF('Travel&amp;Room Information'!V33=0,"",'Travel&amp;Room Information'!V33)</f>
        <v/>
      </c>
      <c r="J25" s="63" t="str">
        <f>IF('Travel&amp;Room Information'!W33=0,"",'Travel&amp;Room Information'!W33)</f>
        <v/>
      </c>
      <c r="K25" s="64" t="str">
        <f>IF('Travel&amp;Room Information'!X33=0,"",'Travel&amp;Room Information'!X33)</f>
        <v/>
      </c>
      <c r="L25" s="129" t="str">
        <f>IF(('Travel&amp;Room Information'!AC33*'Travel&amp;Room Information'!AD33)+('Travel&amp;Room Information'!AE33*'Travel&amp;Room Information'!AF33)=0,"",('Travel&amp;Room Information'!AC33*'Travel&amp;Room Information'!AD33)+('Travel&amp;Room Information'!AE33*'Travel&amp;Room Information'!AF33))</f>
        <v/>
      </c>
    </row>
    <row r="26" spans="3:12">
      <c r="C26" s="12">
        <f t="shared" si="0"/>
        <v>11</v>
      </c>
      <c r="D26" s="30" t="str">
        <f>IF('Travel&amp;Room Information'!D34=0,"",'Travel&amp;Room Information'!D34)</f>
        <v/>
      </c>
      <c r="E26" s="59" t="str">
        <f>IF('Travel&amp;Room Information'!R34=0,"",'Travel&amp;Room Information'!R34)</f>
        <v/>
      </c>
      <c r="F26" s="60" t="str">
        <f>IF('Travel&amp;Room Information'!S34=0,"",'Travel&amp;Room Information'!S34)</f>
        <v/>
      </c>
      <c r="G26" s="262" t="str">
        <f>IF('Travel&amp;Room Information'!T34=0,"",'Travel&amp;Room Information'!T34)</f>
        <v/>
      </c>
      <c r="H26" s="61" t="str">
        <f>IF('Travel&amp;Room Information'!U34=0,"",'Travel&amp;Room Information'!U34)</f>
        <v/>
      </c>
      <c r="I26" s="62" t="str">
        <f>IF('Travel&amp;Room Information'!V34=0,"",'Travel&amp;Room Information'!V34)</f>
        <v/>
      </c>
      <c r="J26" s="63" t="str">
        <f>IF('Travel&amp;Room Information'!W34=0,"",'Travel&amp;Room Information'!W34)</f>
        <v/>
      </c>
      <c r="K26" s="64" t="str">
        <f>IF('Travel&amp;Room Information'!X34=0,"",'Travel&amp;Room Information'!X34)</f>
        <v/>
      </c>
      <c r="L26" s="129" t="str">
        <f>IF(('Travel&amp;Room Information'!AC34*'Travel&amp;Room Information'!AD34)+('Travel&amp;Room Information'!AE34*'Travel&amp;Room Information'!AF34)=0,"",('Travel&amp;Room Information'!AC34*'Travel&amp;Room Information'!AD34)+('Travel&amp;Room Information'!AE34*'Travel&amp;Room Information'!AF34))</f>
        <v/>
      </c>
    </row>
    <row r="27" spans="3:12">
      <c r="C27" s="12">
        <f t="shared" si="0"/>
        <v>12</v>
      </c>
      <c r="D27" s="30" t="str">
        <f>IF('Travel&amp;Room Information'!D35=0,"",'Travel&amp;Room Information'!D35)</f>
        <v/>
      </c>
      <c r="E27" s="59" t="str">
        <f>IF('Travel&amp;Room Information'!R35=0,"",'Travel&amp;Room Information'!R35)</f>
        <v/>
      </c>
      <c r="F27" s="60" t="str">
        <f>IF('Travel&amp;Room Information'!S35=0,"",'Travel&amp;Room Information'!S35)</f>
        <v/>
      </c>
      <c r="G27" s="262" t="str">
        <f>IF('Travel&amp;Room Information'!T35=0,"",'Travel&amp;Room Information'!T35)</f>
        <v/>
      </c>
      <c r="H27" s="61" t="str">
        <f>IF('Travel&amp;Room Information'!U35=0,"",'Travel&amp;Room Information'!U35)</f>
        <v/>
      </c>
      <c r="I27" s="62" t="str">
        <f>IF('Travel&amp;Room Information'!V35=0,"",'Travel&amp;Room Information'!V35)</f>
        <v/>
      </c>
      <c r="J27" s="63" t="str">
        <f>IF('Travel&amp;Room Information'!W35=0,"",'Travel&amp;Room Information'!W35)</f>
        <v/>
      </c>
      <c r="K27" s="64" t="str">
        <f>IF('Travel&amp;Room Information'!X35=0,"",'Travel&amp;Room Information'!X35)</f>
        <v/>
      </c>
      <c r="L27" s="129" t="str">
        <f>IF(('Travel&amp;Room Information'!AC35*'Travel&amp;Room Information'!AD35)+('Travel&amp;Room Information'!AE35*'Travel&amp;Room Information'!AF35)=0,"",('Travel&amp;Room Information'!AC35*'Travel&amp;Room Information'!AD35)+('Travel&amp;Room Information'!AE35*'Travel&amp;Room Information'!AF35))</f>
        <v/>
      </c>
    </row>
    <row r="28" spans="3:12">
      <c r="C28" s="12">
        <f t="shared" si="0"/>
        <v>13</v>
      </c>
      <c r="D28" s="30" t="str">
        <f>IF('Travel&amp;Room Information'!D36=0,"",'Travel&amp;Room Information'!D36)</f>
        <v/>
      </c>
      <c r="E28" s="59" t="str">
        <f>IF('Travel&amp;Room Information'!R36=0,"",'Travel&amp;Room Information'!R36)</f>
        <v/>
      </c>
      <c r="F28" s="60" t="str">
        <f>IF('Travel&amp;Room Information'!S36=0,"",'Travel&amp;Room Information'!S36)</f>
        <v/>
      </c>
      <c r="G28" s="262" t="str">
        <f>IF('Travel&amp;Room Information'!T36=0,"",'Travel&amp;Room Information'!T36)</f>
        <v/>
      </c>
      <c r="H28" s="61" t="str">
        <f>IF('Travel&amp;Room Information'!U36=0,"",'Travel&amp;Room Information'!U36)</f>
        <v/>
      </c>
      <c r="I28" s="62" t="str">
        <f>IF('Travel&amp;Room Information'!V36=0,"",'Travel&amp;Room Information'!V36)</f>
        <v/>
      </c>
      <c r="J28" s="63" t="str">
        <f>IF('Travel&amp;Room Information'!W36=0,"",'Travel&amp;Room Information'!W36)</f>
        <v/>
      </c>
      <c r="K28" s="64" t="str">
        <f>IF('Travel&amp;Room Information'!X36=0,"",'Travel&amp;Room Information'!X36)</f>
        <v/>
      </c>
      <c r="L28" s="129" t="str">
        <f>IF(('Travel&amp;Room Information'!AC36*'Travel&amp;Room Information'!AD36)+('Travel&amp;Room Information'!AE36*'Travel&amp;Room Information'!AF36)=0,"",('Travel&amp;Room Information'!AC36*'Travel&amp;Room Information'!AD36)+('Travel&amp;Room Information'!AE36*'Travel&amp;Room Information'!AF36))</f>
        <v/>
      </c>
    </row>
    <row r="29" spans="3:12">
      <c r="C29" s="12">
        <f t="shared" si="0"/>
        <v>14</v>
      </c>
      <c r="D29" s="30" t="str">
        <f>IF('Travel&amp;Room Information'!D37=0,"",'Travel&amp;Room Information'!D37)</f>
        <v/>
      </c>
      <c r="E29" s="59" t="str">
        <f>IF('Travel&amp;Room Information'!R37=0,"",'Travel&amp;Room Information'!R37)</f>
        <v/>
      </c>
      <c r="F29" s="60" t="str">
        <f>IF('Travel&amp;Room Information'!S37=0,"",'Travel&amp;Room Information'!S37)</f>
        <v/>
      </c>
      <c r="G29" s="262" t="str">
        <f>IF('Travel&amp;Room Information'!T37=0,"",'Travel&amp;Room Information'!T37)</f>
        <v/>
      </c>
      <c r="H29" s="61" t="str">
        <f>IF('Travel&amp;Room Information'!U37=0,"",'Travel&amp;Room Information'!U37)</f>
        <v/>
      </c>
      <c r="I29" s="62" t="str">
        <f>IF('Travel&amp;Room Information'!V37=0,"",'Travel&amp;Room Information'!V37)</f>
        <v/>
      </c>
      <c r="J29" s="63" t="str">
        <f>IF('Travel&amp;Room Information'!W37=0,"",'Travel&amp;Room Information'!W37)</f>
        <v/>
      </c>
      <c r="K29" s="64" t="str">
        <f>IF('Travel&amp;Room Information'!X37=0,"",'Travel&amp;Room Information'!X37)</f>
        <v/>
      </c>
      <c r="L29" s="129" t="str">
        <f>IF(('Travel&amp;Room Information'!AC37*'Travel&amp;Room Information'!AD37)+('Travel&amp;Room Information'!AE37*'Travel&amp;Room Information'!AF37)=0,"",('Travel&amp;Room Information'!AC37*'Travel&amp;Room Information'!AD37)+('Travel&amp;Room Information'!AE37*'Travel&amp;Room Information'!AF37))</f>
        <v/>
      </c>
    </row>
    <row r="30" spans="3:12">
      <c r="C30" s="12">
        <f t="shared" si="0"/>
        <v>15</v>
      </c>
      <c r="D30" s="30" t="str">
        <f>IF('Travel&amp;Room Information'!D38=0,"",'Travel&amp;Room Information'!D38)</f>
        <v/>
      </c>
      <c r="E30" s="59" t="str">
        <f>IF('Travel&amp;Room Information'!R38=0,"",'Travel&amp;Room Information'!R38)</f>
        <v/>
      </c>
      <c r="F30" s="60" t="str">
        <f>IF('Travel&amp;Room Information'!S38=0,"",'Travel&amp;Room Information'!S38)</f>
        <v/>
      </c>
      <c r="G30" s="262" t="str">
        <f>IF('Travel&amp;Room Information'!T38=0,"",'Travel&amp;Room Information'!T38)</f>
        <v/>
      </c>
      <c r="H30" s="61" t="str">
        <f>IF('Travel&amp;Room Information'!U38=0,"",'Travel&amp;Room Information'!U38)</f>
        <v/>
      </c>
      <c r="I30" s="62" t="str">
        <f>IF('Travel&amp;Room Information'!V38=0,"",'Travel&amp;Room Information'!V38)</f>
        <v/>
      </c>
      <c r="J30" s="63" t="str">
        <f>IF('Travel&amp;Room Information'!W38=0,"",'Travel&amp;Room Information'!W38)</f>
        <v/>
      </c>
      <c r="K30" s="64" t="str">
        <f>IF('Travel&amp;Room Information'!X38=0,"",'Travel&amp;Room Information'!X38)</f>
        <v/>
      </c>
      <c r="L30" s="129" t="str">
        <f>IF(('Travel&amp;Room Information'!AC38*'Travel&amp;Room Information'!AD38)+('Travel&amp;Room Information'!AE38*'Travel&amp;Room Information'!AF38)=0,"",('Travel&amp;Room Information'!AC38*'Travel&amp;Room Information'!AD38)+('Travel&amp;Room Information'!AE38*'Travel&amp;Room Information'!AF38))</f>
        <v/>
      </c>
    </row>
    <row r="31" spans="3:12">
      <c r="C31" s="12">
        <f t="shared" si="0"/>
        <v>16</v>
      </c>
      <c r="D31" s="30" t="str">
        <f>IF('Travel&amp;Room Information'!D39=0,"",'Travel&amp;Room Information'!D39)</f>
        <v/>
      </c>
      <c r="E31" s="59" t="str">
        <f>IF('Travel&amp;Room Information'!R39=0,"",'Travel&amp;Room Information'!R39)</f>
        <v/>
      </c>
      <c r="F31" s="60" t="str">
        <f>IF('Travel&amp;Room Information'!S39=0,"",'Travel&amp;Room Information'!S39)</f>
        <v/>
      </c>
      <c r="G31" s="262" t="str">
        <f>IF('Travel&amp;Room Information'!T39=0,"",'Travel&amp;Room Information'!T39)</f>
        <v/>
      </c>
      <c r="H31" s="61" t="str">
        <f>IF('Travel&amp;Room Information'!U39=0,"",'Travel&amp;Room Information'!U39)</f>
        <v/>
      </c>
      <c r="I31" s="62" t="str">
        <f>IF('Travel&amp;Room Information'!V39=0,"",'Travel&amp;Room Information'!V39)</f>
        <v/>
      </c>
      <c r="J31" s="63" t="str">
        <f>IF('Travel&amp;Room Information'!W39=0,"",'Travel&amp;Room Information'!W39)</f>
        <v/>
      </c>
      <c r="K31" s="64" t="str">
        <f>IF('Travel&amp;Room Information'!X39=0,"",'Travel&amp;Room Information'!X39)</f>
        <v/>
      </c>
      <c r="L31" s="129" t="str">
        <f>IF(('Travel&amp;Room Information'!AC39*'Travel&amp;Room Information'!AD39)+('Travel&amp;Room Information'!AE39*'Travel&amp;Room Information'!AF39)=0,"",('Travel&amp;Room Information'!AC39*'Travel&amp;Room Information'!AD39)+('Travel&amp;Room Information'!AE39*'Travel&amp;Room Information'!AF39))</f>
        <v/>
      </c>
    </row>
    <row r="32" spans="3:12">
      <c r="C32" s="12">
        <f t="shared" si="0"/>
        <v>17</v>
      </c>
      <c r="D32" s="30" t="str">
        <f>IF('Travel&amp;Room Information'!D40=0,"",'Travel&amp;Room Information'!D40)</f>
        <v/>
      </c>
      <c r="E32" s="59" t="str">
        <f>IF('Travel&amp;Room Information'!R40=0,"",'Travel&amp;Room Information'!R40)</f>
        <v/>
      </c>
      <c r="F32" s="60" t="str">
        <f>IF('Travel&amp;Room Information'!S40=0,"",'Travel&amp;Room Information'!S40)</f>
        <v/>
      </c>
      <c r="G32" s="262" t="str">
        <f>IF('Travel&amp;Room Information'!T40=0,"",'Travel&amp;Room Information'!T40)</f>
        <v/>
      </c>
      <c r="H32" s="61" t="str">
        <f>IF('Travel&amp;Room Information'!U40=0,"",'Travel&amp;Room Information'!U40)</f>
        <v/>
      </c>
      <c r="I32" s="62" t="str">
        <f>IF('Travel&amp;Room Information'!V40=0,"",'Travel&amp;Room Information'!V40)</f>
        <v/>
      </c>
      <c r="J32" s="63" t="str">
        <f>IF('Travel&amp;Room Information'!W40=0,"",'Travel&amp;Room Information'!W40)</f>
        <v/>
      </c>
      <c r="K32" s="64" t="str">
        <f>IF('Travel&amp;Room Information'!X40=0,"",'Travel&amp;Room Information'!X40)</f>
        <v/>
      </c>
      <c r="L32" s="129" t="str">
        <f>IF(('Travel&amp;Room Information'!AC40*'Travel&amp;Room Information'!AD40)+('Travel&amp;Room Information'!AE40*'Travel&amp;Room Information'!AF40)=0,"",('Travel&amp;Room Information'!AC40*'Travel&amp;Room Information'!AD40)+('Travel&amp;Room Information'!AE40*'Travel&amp;Room Information'!AF40))</f>
        <v/>
      </c>
    </row>
    <row r="33" spans="3:16">
      <c r="C33" s="12">
        <f t="shared" si="0"/>
        <v>18</v>
      </c>
      <c r="D33" s="30" t="str">
        <f>IF('Travel&amp;Room Information'!D41=0,"",'Travel&amp;Room Information'!D41)</f>
        <v/>
      </c>
      <c r="E33" s="59" t="str">
        <f>IF('Travel&amp;Room Information'!R41=0,"",'Travel&amp;Room Information'!R41)</f>
        <v/>
      </c>
      <c r="F33" s="60" t="str">
        <f>IF('Travel&amp;Room Information'!S41=0,"",'Travel&amp;Room Information'!S41)</f>
        <v/>
      </c>
      <c r="G33" s="262" t="str">
        <f>IF('Travel&amp;Room Information'!T41=0,"",'Travel&amp;Room Information'!T41)</f>
        <v/>
      </c>
      <c r="H33" s="61" t="str">
        <f>IF('Travel&amp;Room Information'!U41=0,"",'Travel&amp;Room Information'!U41)</f>
        <v/>
      </c>
      <c r="I33" s="62" t="str">
        <f>IF('Travel&amp;Room Information'!V41=0,"",'Travel&amp;Room Information'!V41)</f>
        <v/>
      </c>
      <c r="J33" s="63" t="str">
        <f>IF('Travel&amp;Room Information'!W41=0,"",'Travel&amp;Room Information'!W41)</f>
        <v/>
      </c>
      <c r="K33" s="64" t="str">
        <f>IF('Travel&amp;Room Information'!X41=0,"",'Travel&amp;Room Information'!X41)</f>
        <v/>
      </c>
      <c r="L33" s="129" t="str">
        <f>IF(('Travel&amp;Room Information'!AC41*'Travel&amp;Room Information'!AD41)+('Travel&amp;Room Information'!AE41*'Travel&amp;Room Information'!AF41)=0,"",('Travel&amp;Room Information'!AC41*'Travel&amp;Room Information'!AD41)+('Travel&amp;Room Information'!AE41*'Travel&amp;Room Information'!AF41))</f>
        <v/>
      </c>
    </row>
    <row r="34" spans="3:16">
      <c r="C34" s="12">
        <f t="shared" si="0"/>
        <v>19</v>
      </c>
      <c r="D34" s="30" t="str">
        <f>IF('Travel&amp;Room Information'!D42=0,"",'Travel&amp;Room Information'!D42)</f>
        <v/>
      </c>
      <c r="E34" s="59" t="str">
        <f>IF('Travel&amp;Room Information'!R42=0,"",'Travel&amp;Room Information'!R42)</f>
        <v/>
      </c>
      <c r="F34" s="60" t="str">
        <f>IF('Travel&amp;Room Information'!S42=0,"",'Travel&amp;Room Information'!S42)</f>
        <v/>
      </c>
      <c r="G34" s="262" t="str">
        <f>IF('Travel&amp;Room Information'!T42=0,"",'Travel&amp;Room Information'!T42)</f>
        <v/>
      </c>
      <c r="H34" s="61" t="str">
        <f>IF('Travel&amp;Room Information'!U42=0,"",'Travel&amp;Room Information'!U42)</f>
        <v/>
      </c>
      <c r="I34" s="62" t="str">
        <f>IF('Travel&amp;Room Information'!V42=0,"",'Travel&amp;Room Information'!V42)</f>
        <v/>
      </c>
      <c r="J34" s="63" t="str">
        <f>IF('Travel&amp;Room Information'!W42=0,"",'Travel&amp;Room Information'!W42)</f>
        <v/>
      </c>
      <c r="K34" s="64" t="str">
        <f>IF('Travel&amp;Room Information'!X42=0,"",'Travel&amp;Room Information'!X42)</f>
        <v/>
      </c>
      <c r="L34" s="129" t="str">
        <f>IF(('Travel&amp;Room Information'!AC42*'Travel&amp;Room Information'!AD42)+('Travel&amp;Room Information'!AE42*'Travel&amp;Room Information'!AF42)=0,"",('Travel&amp;Room Information'!AC42*'Travel&amp;Room Information'!AD42)+('Travel&amp;Room Information'!AE42*'Travel&amp;Room Information'!AF42))</f>
        <v/>
      </c>
    </row>
    <row r="35" spans="3:16">
      <c r="C35" s="12">
        <f t="shared" si="0"/>
        <v>20</v>
      </c>
      <c r="D35" s="30" t="str">
        <f>IF('Travel&amp;Room Information'!D43=0,"",'Travel&amp;Room Information'!D43)</f>
        <v/>
      </c>
      <c r="E35" s="59" t="str">
        <f>IF('Travel&amp;Room Information'!R43=0,"",'Travel&amp;Room Information'!R43)</f>
        <v/>
      </c>
      <c r="F35" s="60" t="str">
        <f>IF('Travel&amp;Room Information'!S43=0,"",'Travel&amp;Room Information'!S43)</f>
        <v/>
      </c>
      <c r="G35" s="262" t="str">
        <f>IF('Travel&amp;Room Information'!T43=0,"",'Travel&amp;Room Information'!T43)</f>
        <v/>
      </c>
      <c r="H35" s="61" t="str">
        <f>IF('Travel&amp;Room Information'!U43=0,"",'Travel&amp;Room Information'!U43)</f>
        <v/>
      </c>
      <c r="I35" s="62" t="str">
        <f>IF('Travel&amp;Room Information'!V43=0,"",'Travel&amp;Room Information'!V43)</f>
        <v/>
      </c>
      <c r="J35" s="63" t="str">
        <f>IF('Travel&amp;Room Information'!W43=0,"",'Travel&amp;Room Information'!W43)</f>
        <v/>
      </c>
      <c r="K35" s="64" t="str">
        <f>IF('Travel&amp;Room Information'!X43=0,"",'Travel&amp;Room Information'!X43)</f>
        <v/>
      </c>
      <c r="L35" s="129" t="str">
        <f>IF(('Travel&amp;Room Information'!AC43*'Travel&amp;Room Information'!AD43)+('Travel&amp;Room Information'!AE43*'Travel&amp;Room Information'!AF43)=0,"",('Travel&amp;Room Information'!AC43*'Travel&amp;Room Information'!AD43)+('Travel&amp;Room Information'!AE43*'Travel&amp;Room Information'!AF43))</f>
        <v/>
      </c>
    </row>
    <row r="36" spans="3:16">
      <c r="C36" s="12">
        <f t="shared" si="0"/>
        <v>21</v>
      </c>
      <c r="D36" s="30" t="str">
        <f>IF('Travel&amp;Room Information'!D44=0,"",'Travel&amp;Room Information'!D44)</f>
        <v/>
      </c>
      <c r="E36" s="59" t="str">
        <f>IF('Travel&amp;Room Information'!R44=0,"",'Travel&amp;Room Information'!R44)</f>
        <v/>
      </c>
      <c r="F36" s="60" t="str">
        <f>IF('Travel&amp;Room Information'!S44=0,"",'Travel&amp;Room Information'!S44)</f>
        <v/>
      </c>
      <c r="G36" s="262" t="str">
        <f>IF('Travel&amp;Room Information'!T44=0,"",'Travel&amp;Room Information'!T44)</f>
        <v/>
      </c>
      <c r="H36" s="61" t="str">
        <f>IF('Travel&amp;Room Information'!U44=0,"",'Travel&amp;Room Information'!U44)</f>
        <v/>
      </c>
      <c r="I36" s="62" t="str">
        <f>IF('Travel&amp;Room Information'!V44=0,"",'Travel&amp;Room Information'!V44)</f>
        <v/>
      </c>
      <c r="J36" s="63" t="str">
        <f>IF('Travel&amp;Room Information'!W44=0,"",'Travel&amp;Room Information'!W44)</f>
        <v/>
      </c>
      <c r="K36" s="64" t="str">
        <f>IF('Travel&amp;Room Information'!X44=0,"",'Travel&amp;Room Information'!X44)</f>
        <v/>
      </c>
      <c r="L36" s="129" t="str">
        <f>IF(('Travel&amp;Room Information'!AC44*'Travel&amp;Room Information'!AD44)+('Travel&amp;Room Information'!AE44*'Travel&amp;Room Information'!AF44)=0,"",('Travel&amp;Room Information'!AC44*'Travel&amp;Room Information'!AD44)+('Travel&amp;Room Information'!AE44*'Travel&amp;Room Information'!AF44))</f>
        <v/>
      </c>
    </row>
    <row r="37" spans="3:16">
      <c r="C37" s="12">
        <f t="shared" si="0"/>
        <v>22</v>
      </c>
      <c r="D37" s="30" t="str">
        <f>IF('Travel&amp;Room Information'!D45=0,"",'Travel&amp;Room Information'!D45)</f>
        <v/>
      </c>
      <c r="E37" s="59" t="str">
        <f>IF('Travel&amp;Room Information'!R45=0,"",'Travel&amp;Room Information'!R45)</f>
        <v/>
      </c>
      <c r="F37" s="60" t="str">
        <f>IF('Travel&amp;Room Information'!S45=0,"",'Travel&amp;Room Information'!S45)</f>
        <v/>
      </c>
      <c r="G37" s="262" t="str">
        <f>IF('Travel&amp;Room Information'!T45=0,"",'Travel&amp;Room Information'!T45)</f>
        <v/>
      </c>
      <c r="H37" s="61" t="str">
        <f>IF('Travel&amp;Room Information'!U45=0,"",'Travel&amp;Room Information'!U45)</f>
        <v/>
      </c>
      <c r="I37" s="62" t="str">
        <f>IF('Travel&amp;Room Information'!V45=0,"",'Travel&amp;Room Information'!V45)</f>
        <v/>
      </c>
      <c r="J37" s="63" t="str">
        <f>IF('Travel&amp;Room Information'!W45=0,"",'Travel&amp;Room Information'!W45)</f>
        <v/>
      </c>
      <c r="K37" s="64" t="str">
        <f>IF('Travel&amp;Room Information'!X45=0,"",'Travel&amp;Room Information'!X45)</f>
        <v/>
      </c>
      <c r="L37" s="129" t="str">
        <f>IF(('Travel&amp;Room Information'!AC45*'Travel&amp;Room Information'!AD45)+('Travel&amp;Room Information'!AE45*'Travel&amp;Room Information'!AF45)=0,"",('Travel&amp;Room Information'!AC45*'Travel&amp;Room Information'!AD45)+('Travel&amp;Room Information'!AE45*'Travel&amp;Room Information'!AF45))</f>
        <v/>
      </c>
    </row>
    <row r="38" spans="3:16">
      <c r="C38" s="12">
        <f t="shared" si="0"/>
        <v>23</v>
      </c>
      <c r="D38" s="30" t="str">
        <f>IF('Travel&amp;Room Information'!D46=0,"",'Travel&amp;Room Information'!D46)</f>
        <v/>
      </c>
      <c r="E38" s="59" t="str">
        <f>IF('Travel&amp;Room Information'!R46=0,"",'Travel&amp;Room Information'!R46)</f>
        <v/>
      </c>
      <c r="F38" s="60" t="str">
        <f>IF('Travel&amp;Room Information'!S46=0,"",'Travel&amp;Room Information'!S46)</f>
        <v/>
      </c>
      <c r="G38" s="262" t="str">
        <f>IF('Travel&amp;Room Information'!T46=0,"",'Travel&amp;Room Information'!T46)</f>
        <v/>
      </c>
      <c r="H38" s="61" t="str">
        <f>IF('Travel&amp;Room Information'!U46=0,"",'Travel&amp;Room Information'!U46)</f>
        <v/>
      </c>
      <c r="I38" s="62" t="str">
        <f>IF('Travel&amp;Room Information'!V46=0,"",'Travel&amp;Room Information'!V46)</f>
        <v/>
      </c>
      <c r="J38" s="63" t="str">
        <f>IF('Travel&amp;Room Information'!W46=0,"",'Travel&amp;Room Information'!W46)</f>
        <v/>
      </c>
      <c r="K38" s="64" t="str">
        <f>IF('Travel&amp;Room Information'!X46=0,"",'Travel&amp;Room Information'!X46)</f>
        <v/>
      </c>
      <c r="L38" s="129" t="str">
        <f>IF(('Travel&amp;Room Information'!AC46*'Travel&amp;Room Information'!AD46)+('Travel&amp;Room Information'!AE46*'Travel&amp;Room Information'!AF46)=0,"",('Travel&amp;Room Information'!AC46*'Travel&amp;Room Information'!AD46)+('Travel&amp;Room Information'!AE46*'Travel&amp;Room Information'!AF46))</f>
        <v/>
      </c>
    </row>
    <row r="39" spans="3:16">
      <c r="C39" s="12">
        <f t="shared" si="0"/>
        <v>24</v>
      </c>
      <c r="D39" s="30" t="str">
        <f>IF('Travel&amp;Room Information'!D47=0,"",'Travel&amp;Room Information'!D47)</f>
        <v/>
      </c>
      <c r="E39" s="59" t="str">
        <f>IF('Travel&amp;Room Information'!R47=0,"",'Travel&amp;Room Information'!R47)</f>
        <v/>
      </c>
      <c r="F39" s="60" t="str">
        <f>IF('Travel&amp;Room Information'!S47=0,"",'Travel&amp;Room Information'!S47)</f>
        <v/>
      </c>
      <c r="G39" s="262" t="str">
        <f>IF('Travel&amp;Room Information'!T47=0,"",'Travel&amp;Room Information'!T47)</f>
        <v/>
      </c>
      <c r="H39" s="61" t="str">
        <f>IF('Travel&amp;Room Information'!U47=0,"",'Travel&amp;Room Information'!U47)</f>
        <v/>
      </c>
      <c r="I39" s="62" t="str">
        <f>IF('Travel&amp;Room Information'!V47=0,"",'Travel&amp;Room Information'!V47)</f>
        <v/>
      </c>
      <c r="J39" s="63" t="str">
        <f>IF('Travel&amp;Room Information'!W47=0,"",'Travel&amp;Room Information'!W47)</f>
        <v/>
      </c>
      <c r="K39" s="64" t="str">
        <f>IF('Travel&amp;Room Information'!X47=0,"",'Travel&amp;Room Information'!X47)</f>
        <v/>
      </c>
      <c r="L39" s="129" t="str">
        <f>IF(('Travel&amp;Room Information'!AC47*'Travel&amp;Room Information'!AD47)+('Travel&amp;Room Information'!AE47*'Travel&amp;Room Information'!AF47)=0,"",('Travel&amp;Room Information'!AC47*'Travel&amp;Room Information'!AD47)+('Travel&amp;Room Information'!AE47*'Travel&amp;Room Information'!AF47))</f>
        <v/>
      </c>
    </row>
    <row r="40" spans="3:16" ht="13.5" thickBot="1">
      <c r="C40" s="12">
        <f t="shared" si="0"/>
        <v>25</v>
      </c>
      <c r="D40" s="30" t="str">
        <f>IF('Travel&amp;Room Information'!D48=0,"",'Travel&amp;Room Information'!D48)</f>
        <v/>
      </c>
      <c r="E40" s="59" t="str">
        <f>IF('Travel&amp;Room Information'!R48=0,"",'Travel&amp;Room Information'!R48)</f>
        <v/>
      </c>
      <c r="F40" s="60" t="str">
        <f>IF('Travel&amp;Room Information'!S48=0,"",'Travel&amp;Room Information'!S48)</f>
        <v/>
      </c>
      <c r="G40" s="262" t="str">
        <f>IF('Travel&amp;Room Information'!T48=0,"",'Travel&amp;Room Information'!T48)</f>
        <v/>
      </c>
      <c r="H40" s="61" t="str">
        <f>IF('Travel&amp;Room Information'!U48=0,"",'Travel&amp;Room Information'!U48)</f>
        <v/>
      </c>
      <c r="I40" s="62" t="str">
        <f>IF('Travel&amp;Room Information'!V48=0,"",'Travel&amp;Room Information'!V48)</f>
        <v/>
      </c>
      <c r="J40" s="63" t="str">
        <f>IF('Travel&amp;Room Information'!W48=0,"",'Travel&amp;Room Information'!W48)</f>
        <v/>
      </c>
      <c r="K40" s="64" t="str">
        <f>IF('Travel&amp;Room Information'!X48=0,"",'Travel&amp;Room Information'!X48)</f>
        <v/>
      </c>
      <c r="L40" s="129" t="str">
        <f>IF(('Travel&amp;Room Information'!AC48*'Travel&amp;Room Information'!AD48)+('Travel&amp;Room Information'!AE48*'Travel&amp;Room Information'!AF48)=0,"",('Travel&amp;Room Information'!AC48*'Travel&amp;Room Information'!AD48)+('Travel&amp;Room Information'!AE48*'Travel&amp;Room Information'!AF48))</f>
        <v/>
      </c>
    </row>
    <row r="41" spans="3:16" ht="13.5" thickBot="1">
      <c r="C41" s="26"/>
      <c r="D41" s="27"/>
      <c r="E41" s="27"/>
      <c r="F41" s="27"/>
      <c r="G41" s="27"/>
      <c r="H41" s="27"/>
      <c r="I41" s="27"/>
      <c r="J41" s="27"/>
      <c r="K41" s="27"/>
      <c r="L41" s="28"/>
    </row>
    <row r="42" spans="3:16" ht="12.75" customHeight="1" thickBot="1">
      <c r="C42" s="284" t="s">
        <v>11</v>
      </c>
      <c r="D42" s="285"/>
      <c r="E42" s="285"/>
      <c r="F42" s="286"/>
      <c r="G42" s="287" t="str">
        <f>IF(COUNTIF('Travel&amp;Room Information'!AG24:AV48,'Travel&amp;Room Information'!V15)=0,"",COUNTIF('Travel&amp;Room Information'!AG24:AV48,'Travel&amp;Room Information'!V15))</f>
        <v/>
      </c>
      <c r="H42" s="286"/>
      <c r="I42" s="241" t="s">
        <v>61</v>
      </c>
      <c r="J42" s="242"/>
      <c r="K42" s="140">
        <f>'Travel&amp;Room Information'!V15</f>
        <v>37.5</v>
      </c>
      <c r="L42" s="139" t="str">
        <f>IFERROR(K42*G42,"")</f>
        <v/>
      </c>
    </row>
    <row r="43" spans="3:16" ht="13.5" thickBot="1">
      <c r="C43" s="31"/>
      <c r="D43" s="32"/>
      <c r="E43" s="32"/>
      <c r="F43" s="32"/>
      <c r="G43" s="32"/>
      <c r="H43" s="32"/>
      <c r="I43" s="32"/>
      <c r="J43" s="32"/>
      <c r="K43" s="116"/>
      <c r="L43" s="117"/>
    </row>
    <row r="44" spans="3:16" ht="15.75" customHeight="1" thickBot="1">
      <c r="F44" s="279" t="s">
        <v>92</v>
      </c>
      <c r="G44" s="280"/>
      <c r="H44" s="280"/>
      <c r="I44" s="280"/>
      <c r="J44" s="280"/>
      <c r="K44" s="281"/>
      <c r="L44" s="118">
        <f>SUM(L16:L43)</f>
        <v>0</v>
      </c>
      <c r="O44" s="120">
        <f>L44-'Travel&amp;Room Information'!Y49</f>
        <v>0</v>
      </c>
      <c r="P44" s="114" t="s">
        <v>82</v>
      </c>
    </row>
    <row r="45" spans="3:16" ht="15.75" customHeight="1" thickBot="1">
      <c r="F45" s="184" t="s">
        <v>100</v>
      </c>
      <c r="G45" s="185"/>
      <c r="H45" s="185"/>
      <c r="I45" s="185"/>
      <c r="J45" s="185"/>
      <c r="K45" s="186"/>
      <c r="L45" s="118">
        <f>L44*(1+O45)</f>
        <v>0</v>
      </c>
      <c r="O45" s="119">
        <f>'Travel&amp;Room Information'!AC50</f>
        <v>0.1</v>
      </c>
      <c r="P45" s="34"/>
    </row>
    <row r="47" spans="3:16" ht="15">
      <c r="C47" s="134" t="s">
        <v>40</v>
      </c>
      <c r="D47" s="2"/>
      <c r="I47" s="283" t="s">
        <v>123</v>
      </c>
      <c r="J47" s="283"/>
      <c r="K47" s="283"/>
      <c r="L47" s="283"/>
    </row>
    <row r="48" spans="3:16">
      <c r="C48" s="1" t="s">
        <v>99</v>
      </c>
      <c r="I48" s="282" t="s">
        <v>34</v>
      </c>
      <c r="J48" s="282"/>
      <c r="K48" s="282"/>
      <c r="L48" s="16" t="s">
        <v>37</v>
      </c>
    </row>
    <row r="49" spans="3:12">
      <c r="C49" s="1" t="s">
        <v>45</v>
      </c>
      <c r="I49" s="282" t="s">
        <v>35</v>
      </c>
      <c r="J49" s="282"/>
      <c r="K49" s="282"/>
      <c r="L49" s="16" t="s">
        <v>36</v>
      </c>
    </row>
    <row r="50" spans="3:12">
      <c r="C50" s="133" t="s">
        <v>41</v>
      </c>
      <c r="D50" s="14"/>
      <c r="I50" s="282" t="s">
        <v>38</v>
      </c>
      <c r="J50" s="282"/>
      <c r="K50" s="282"/>
      <c r="L50" s="16" t="s">
        <v>39</v>
      </c>
    </row>
    <row r="51" spans="3:12">
      <c r="C51" s="1" t="s">
        <v>42</v>
      </c>
    </row>
    <row r="52" spans="3:12">
      <c r="C52" s="1" t="s">
        <v>43</v>
      </c>
    </row>
    <row r="55" spans="3:12" ht="15">
      <c r="C55" s="134" t="s">
        <v>53</v>
      </c>
      <c r="D55" s="2"/>
    </row>
    <row r="56" spans="3:12" ht="12.75" customHeight="1">
      <c r="C56" s="1" t="s">
        <v>29</v>
      </c>
      <c r="K56" s="168"/>
      <c r="L56" s="168"/>
    </row>
    <row r="57" spans="3:12" ht="12.75" customHeight="1">
      <c r="C57" s="1" t="s">
        <v>87</v>
      </c>
      <c r="K57" s="168"/>
      <c r="L57" s="168"/>
    </row>
    <row r="58" spans="3:12" ht="12.75" customHeight="1">
      <c r="C58" s="1" t="s">
        <v>30</v>
      </c>
      <c r="K58" s="168"/>
      <c r="L58" s="168"/>
    </row>
    <row r="59" spans="3:12" ht="12.75" customHeight="1">
      <c r="C59" s="1" t="s">
        <v>31</v>
      </c>
      <c r="K59" s="168"/>
      <c r="L59" s="168"/>
    </row>
    <row r="60" spans="3:12" ht="12.75" customHeight="1">
      <c r="C60" s="1" t="s">
        <v>32</v>
      </c>
      <c r="K60" s="168"/>
      <c r="L60" s="168"/>
    </row>
    <row r="61" spans="3:12" ht="12.75" customHeight="1">
      <c r="C61" s="1" t="s">
        <v>88</v>
      </c>
      <c r="K61" s="168"/>
      <c r="L61" s="168"/>
    </row>
    <row r="62" spans="3:12" ht="12.75" customHeight="1">
      <c r="C62" s="14" t="s">
        <v>101</v>
      </c>
      <c r="D62" s="14"/>
      <c r="K62" s="168"/>
      <c r="L62" s="168"/>
    </row>
    <row r="63" spans="3:12" ht="5.25" customHeight="1"/>
  </sheetData>
  <sheetProtection algorithmName="SHA-512" hashValue="xE9ApqPVip49mKMvZTeq0NqewRebrEbTtM8CSV+9lnyRfarSVK2BGhD3IPs6HptT3NCD+2Y1OG3bEKIf4Hq7Rw==" saltValue="TlxfAbpvJVpDPoA4sIseoA==" spinCount="100000" sheet="1" objects="1" scenarios="1" selectLockedCells="1"/>
  <mergeCells count="24">
    <mergeCell ref="I48:K48"/>
    <mergeCell ref="I49:K49"/>
    <mergeCell ref="I50:K50"/>
    <mergeCell ref="I47:L47"/>
    <mergeCell ref="C3:L3"/>
    <mergeCell ref="C42:F42"/>
    <mergeCell ref="G42:H42"/>
    <mergeCell ref="J9:K9"/>
    <mergeCell ref="C4:L4"/>
    <mergeCell ref="C5:L5"/>
    <mergeCell ref="C6:L6"/>
    <mergeCell ref="C7:L7"/>
    <mergeCell ref="L14:L15"/>
    <mergeCell ref="J10:K10"/>
    <mergeCell ref="K12:L12"/>
    <mergeCell ref="J11:K11"/>
    <mergeCell ref="E14:E15"/>
    <mergeCell ref="F14:H14"/>
    <mergeCell ref="I14:J14"/>
    <mergeCell ref="C14:C15"/>
    <mergeCell ref="I42:J42"/>
    <mergeCell ref="D14:D15"/>
    <mergeCell ref="F44:K44"/>
    <mergeCell ref="F45:K45"/>
  </mergeCells>
  <pageMargins left="0.25" right="0.25" top="0.75" bottom="0.75" header="0.3" footer="0.3"/>
  <pageSetup paperSize="9" scale="7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Travel&amp;Room Information</vt:lpstr>
      <vt:lpstr>Invoice</vt:lpstr>
      <vt:lpstr>Invoice!Print_Area</vt:lpstr>
      <vt:lpstr>'Travel&amp;Room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Judo Canada</cp:lastModifiedBy>
  <cp:lastPrinted>2019-09-04T14:41:33Z</cp:lastPrinted>
  <dcterms:created xsi:type="dcterms:W3CDTF">2019-08-29T18:53:27Z</dcterms:created>
  <dcterms:modified xsi:type="dcterms:W3CDTF">2022-04-19T17:30:56Z</dcterms:modified>
</cp:coreProperties>
</file>